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35" windowWidth="19635" windowHeight="7305" firstSheet="1" activeTab="3"/>
  </bookViews>
  <sheets>
    <sheet name="JANUARI" sheetId="1" r:id="rId1"/>
    <sheet name="FEBRUARI" sheetId="2" r:id="rId2"/>
    <sheet name="MARET" sheetId="3" r:id="rId3"/>
    <sheet name="APRIL" sheetId="4" r:id="rId4"/>
  </sheets>
  <definedNames>
    <definedName name="_xlnm.Print_Area" localSheetId="3">APRIL!$A$1:$O$69</definedName>
    <definedName name="_xlnm.Print_Area" localSheetId="1">FEBRUARI!$A$1:$O$61</definedName>
    <definedName name="_xlnm.Print_Area" localSheetId="0">JANUARI!$A$1:$O$64</definedName>
    <definedName name="_xlnm.Print_Area" localSheetId="2">MARET!$A$1:$O$64</definedName>
  </definedNames>
  <calcPr calcId="124519"/>
</workbook>
</file>

<file path=xl/calcChain.xml><?xml version="1.0" encoding="utf-8"?>
<calcChain xmlns="http://schemas.openxmlformats.org/spreadsheetml/2006/main">
  <c r="K48" i="4"/>
  <c r="K47"/>
  <c r="J47"/>
  <c r="I47"/>
  <c r="G47"/>
  <c r="J48"/>
  <c r="I48"/>
  <c r="G48"/>
  <c r="F49"/>
  <c r="H49" i="3" l="1"/>
  <c r="J49" s="1"/>
  <c r="K46" i="2"/>
  <c r="G11" i="3" l="1"/>
  <c r="E11"/>
  <c r="J50"/>
  <c r="K11" s="1"/>
  <c r="J11"/>
  <c r="H11"/>
  <c r="F11" i="1" l="1"/>
  <c r="G11"/>
  <c r="M11"/>
  <c r="L11"/>
  <c r="K11"/>
  <c r="J11"/>
  <c r="I11"/>
  <c r="H11"/>
  <c r="H50" i="4" l="1"/>
  <c r="F49" i="3"/>
  <c r="G48"/>
  <c r="G47"/>
  <c r="J38"/>
  <c r="I47"/>
  <c r="I34"/>
  <c r="K47"/>
  <c r="K48"/>
  <c r="J48"/>
  <c r="J47"/>
  <c r="H49" i="2" l="1"/>
  <c r="H46" i="3"/>
  <c r="H50" s="1"/>
  <c r="I11" s="1"/>
  <c r="I48"/>
  <c r="G45" i="1" l="1"/>
  <c r="G44"/>
  <c r="G41"/>
  <c r="G40"/>
  <c r="G39"/>
  <c r="G38"/>
  <c r="G37"/>
  <c r="G36"/>
  <c r="G35"/>
  <c r="G34"/>
  <c r="G33"/>
  <c r="G31"/>
  <c r="G30"/>
  <c r="I45"/>
  <c r="I44"/>
  <c r="I41"/>
  <c r="I40"/>
  <c r="I39"/>
  <c r="I38"/>
  <c r="I37"/>
  <c r="I36"/>
  <c r="I35"/>
  <c r="I34"/>
  <c r="I33"/>
  <c r="I31"/>
  <c r="I30"/>
  <c r="J45"/>
  <c r="K45" s="1"/>
  <c r="J44"/>
  <c r="K44" s="1"/>
  <c r="J41"/>
  <c r="J40"/>
  <c r="J39"/>
  <c r="J38"/>
  <c r="J37"/>
  <c r="J36"/>
  <c r="J35"/>
  <c r="J34"/>
  <c r="J33"/>
  <c r="J31"/>
  <c r="J30"/>
  <c r="K30" s="1"/>
  <c r="G25" i="2"/>
  <c r="G24"/>
  <c r="G22"/>
  <c r="G21"/>
  <c r="G20"/>
  <c r="G19"/>
  <c r="G18"/>
  <c r="G17"/>
  <c r="G16"/>
  <c r="G15"/>
  <c r="G23"/>
  <c r="H27" i="1"/>
  <c r="G25"/>
  <c r="G24"/>
  <c r="G23"/>
  <c r="G22"/>
  <c r="G21"/>
  <c r="G20"/>
  <c r="G19"/>
  <c r="G18"/>
  <c r="G17"/>
  <c r="J25"/>
  <c r="K25" s="1"/>
  <c r="J24"/>
  <c r="K24" s="1"/>
  <c r="J23"/>
  <c r="K23" s="1"/>
  <c r="J22"/>
  <c r="K22" s="1"/>
  <c r="J21"/>
  <c r="K21" s="1"/>
  <c r="J20"/>
  <c r="K20" s="1"/>
  <c r="I25"/>
  <c r="I24"/>
  <c r="I23"/>
  <c r="I22"/>
  <c r="I21"/>
  <c r="I20"/>
  <c r="I19"/>
  <c r="I18"/>
  <c r="J19"/>
  <c r="J18"/>
  <c r="K18" s="1"/>
  <c r="K19"/>
  <c r="J17"/>
  <c r="K17" s="1"/>
  <c r="I17"/>
  <c r="I15"/>
  <c r="G16"/>
  <c r="J16"/>
  <c r="K16" s="1"/>
  <c r="I16"/>
  <c r="J15"/>
  <c r="K15"/>
  <c r="G15"/>
  <c r="D50" i="4" l="1"/>
  <c r="D50" i="3"/>
  <c r="D27" i="4"/>
  <c r="E27"/>
  <c r="E50" s="1"/>
  <c r="E49"/>
  <c r="D49"/>
  <c r="E46"/>
  <c r="D46"/>
  <c r="D46" i="1"/>
  <c r="D46" i="3" l="1"/>
  <c r="E46"/>
  <c r="E50" s="1"/>
  <c r="E49"/>
  <c r="D49"/>
  <c r="G15"/>
  <c r="I15"/>
  <c r="J15"/>
  <c r="K15" s="1"/>
  <c r="G16"/>
  <c r="I16"/>
  <c r="J16"/>
  <c r="K16" s="1"/>
  <c r="G17"/>
  <c r="I17"/>
  <c r="J17"/>
  <c r="K17" s="1"/>
  <c r="G18"/>
  <c r="I18"/>
  <c r="J18"/>
  <c r="K18" s="1"/>
  <c r="G19"/>
  <c r="I19"/>
  <c r="J19"/>
  <c r="K19" s="1"/>
  <c r="G20"/>
  <c r="I20"/>
  <c r="J20"/>
  <c r="K20" s="1"/>
  <c r="G21"/>
  <c r="I21"/>
  <c r="J21"/>
  <c r="L21" s="1"/>
  <c r="M21" s="1"/>
  <c r="G22"/>
  <c r="I22"/>
  <c r="J22"/>
  <c r="K22" s="1"/>
  <c r="G23"/>
  <c r="I23"/>
  <c r="J23"/>
  <c r="K23" s="1"/>
  <c r="G24"/>
  <c r="I24"/>
  <c r="J24"/>
  <c r="K24" s="1"/>
  <c r="G25"/>
  <c r="I25"/>
  <c r="J25"/>
  <c r="L25" s="1"/>
  <c r="M25" s="1"/>
  <c r="J49" i="2"/>
  <c r="L49" s="1"/>
  <c r="I49"/>
  <c r="F49"/>
  <c r="F46"/>
  <c r="G49"/>
  <c r="K49" l="1"/>
  <c r="K25" i="3"/>
  <c r="K21"/>
  <c r="L23"/>
  <c r="M23" s="1"/>
  <c r="L19"/>
  <c r="M19" s="1"/>
  <c r="L17"/>
  <c r="M17" s="1"/>
  <c r="L15"/>
  <c r="M15" s="1"/>
  <c r="L24"/>
  <c r="M24" s="1"/>
  <c r="L22"/>
  <c r="M22" s="1"/>
  <c r="L20"/>
  <c r="M20" s="1"/>
  <c r="L18"/>
  <c r="M18" s="1"/>
  <c r="L16"/>
  <c r="M16" s="1"/>
  <c r="G45" i="2"/>
  <c r="G44"/>
  <c r="G41"/>
  <c r="G40"/>
  <c r="G39"/>
  <c r="G38"/>
  <c r="G37"/>
  <c r="G36"/>
  <c r="G35"/>
  <c r="G34"/>
  <c r="G33"/>
  <c r="G31"/>
  <c r="G30"/>
  <c r="J48"/>
  <c r="H46"/>
  <c r="J46" s="1"/>
  <c r="I45"/>
  <c r="I44"/>
  <c r="I41"/>
  <c r="I40"/>
  <c r="I39"/>
  <c r="I38"/>
  <c r="I37"/>
  <c r="I36"/>
  <c r="I35"/>
  <c r="I34"/>
  <c r="I33"/>
  <c r="I31"/>
  <c r="I30"/>
  <c r="J47" l="1"/>
  <c r="K47" s="1"/>
  <c r="K48"/>
  <c r="J31"/>
  <c r="K31" s="1"/>
  <c r="J41"/>
  <c r="K41" s="1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45"/>
  <c r="K45" s="1"/>
  <c r="J44"/>
  <c r="K44" s="1"/>
  <c r="J30"/>
  <c r="K30" s="1"/>
  <c r="F27"/>
  <c r="F50" s="1"/>
  <c r="H27"/>
  <c r="H50" s="1"/>
  <c r="I16"/>
  <c r="I25"/>
  <c r="I24"/>
  <c r="I23"/>
  <c r="I22"/>
  <c r="I21"/>
  <c r="I20"/>
  <c r="I19"/>
  <c r="I18"/>
  <c r="I17"/>
  <c r="I15"/>
  <c r="K21"/>
  <c r="J15"/>
  <c r="L15" s="1"/>
  <c r="M15" s="1"/>
  <c r="J25"/>
  <c r="K25" s="1"/>
  <c r="J24"/>
  <c r="L24" s="1"/>
  <c r="M24" s="1"/>
  <c r="J23"/>
  <c r="J22"/>
  <c r="L22" s="1"/>
  <c r="M22" s="1"/>
  <c r="J21"/>
  <c r="L21" s="1"/>
  <c r="M21" s="1"/>
  <c r="J20"/>
  <c r="L20" s="1"/>
  <c r="M20" s="1"/>
  <c r="J19"/>
  <c r="L19" s="1"/>
  <c r="M19" s="1"/>
  <c r="J18"/>
  <c r="K18" s="1"/>
  <c r="J17"/>
  <c r="L17" s="1"/>
  <c r="M17" s="1"/>
  <c r="J16"/>
  <c r="L16" s="1"/>
  <c r="M16" s="1"/>
  <c r="L25" l="1"/>
  <c r="M25" s="1"/>
  <c r="K24"/>
  <c r="K22"/>
  <c r="K20"/>
  <c r="K19"/>
  <c r="L18"/>
  <c r="M18" s="1"/>
  <c r="K17"/>
  <c r="K16"/>
  <c r="J27"/>
  <c r="J50" s="1"/>
  <c r="K15"/>
  <c r="G27"/>
  <c r="L23"/>
  <c r="M23" s="1"/>
  <c r="K23"/>
  <c r="D49"/>
  <c r="D46"/>
  <c r="E49"/>
  <c r="E46"/>
  <c r="K27" l="1"/>
  <c r="G46"/>
  <c r="I46"/>
  <c r="L21" i="1"/>
  <c r="M21" s="1"/>
  <c r="L25"/>
  <c r="M25" s="1"/>
  <c r="L24"/>
  <c r="M24" s="1"/>
  <c r="L23"/>
  <c r="M23" s="1"/>
  <c r="L22"/>
  <c r="M22" s="1"/>
  <c r="L20"/>
  <c r="M20" s="1"/>
  <c r="L19"/>
  <c r="M19" s="1"/>
  <c r="L18"/>
  <c r="M18" s="1"/>
  <c r="L17"/>
  <c r="M17" s="1"/>
  <c r="L15"/>
  <c r="M15" s="1"/>
  <c r="L48" i="2"/>
  <c r="M48" s="1"/>
  <c r="L47"/>
  <c r="M47" s="1"/>
  <c r="L46"/>
  <c r="M46" s="1"/>
  <c r="L45"/>
  <c r="M45" s="1"/>
  <c r="L44"/>
  <c r="M44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1"/>
  <c r="M31" s="1"/>
  <c r="L30"/>
  <c r="M30" s="1"/>
  <c r="L45" i="1"/>
  <c r="M45" s="1"/>
  <c r="L44"/>
  <c r="M44" s="1"/>
  <c r="L41"/>
  <c r="M41" s="1"/>
  <c r="L40"/>
  <c r="M40" s="1"/>
  <c r="L39"/>
  <c r="M39" s="1"/>
  <c r="L38"/>
  <c r="M38" s="1"/>
  <c r="L37"/>
  <c r="M37" s="1"/>
  <c r="L36"/>
  <c r="M36" s="1"/>
  <c r="L35"/>
  <c r="M35"/>
  <c r="L34"/>
  <c r="M34" s="1"/>
  <c r="L33"/>
  <c r="M33" s="1"/>
  <c r="L31"/>
  <c r="M31" s="1"/>
  <c r="L30"/>
  <c r="M30" s="1"/>
  <c r="M49" i="2" l="1"/>
  <c r="E46" i="1"/>
  <c r="L47"/>
  <c r="M47" s="1"/>
  <c r="D49" l="1"/>
  <c r="E49"/>
  <c r="J34" i="4" l="1"/>
  <c r="K34" s="1"/>
  <c r="I34"/>
  <c r="I36"/>
  <c r="J38"/>
  <c r="K38" s="1"/>
  <c r="I38"/>
  <c r="J49" l="1"/>
  <c r="I49"/>
  <c r="G49"/>
  <c r="L48"/>
  <c r="M48" s="1"/>
  <c r="L47"/>
  <c r="M47" s="1"/>
  <c r="M46"/>
  <c r="H46"/>
  <c r="I46" s="1"/>
  <c r="F46"/>
  <c r="G46" s="1"/>
  <c r="J45"/>
  <c r="K45" s="1"/>
  <c r="I45"/>
  <c r="G45"/>
  <c r="J44"/>
  <c r="K44" s="1"/>
  <c r="I44"/>
  <c r="G44"/>
  <c r="J41"/>
  <c r="K41" s="1"/>
  <c r="I41"/>
  <c r="G41"/>
  <c r="J40"/>
  <c r="K40" s="1"/>
  <c r="I40"/>
  <c r="J39"/>
  <c r="K39" s="1"/>
  <c r="I39"/>
  <c r="G39"/>
  <c r="L38"/>
  <c r="M38" s="1"/>
  <c r="G38"/>
  <c r="J37"/>
  <c r="L37" s="1"/>
  <c r="M37" s="1"/>
  <c r="I37"/>
  <c r="G37"/>
  <c r="J36"/>
  <c r="L36" s="1"/>
  <c r="M36" s="1"/>
  <c r="G36"/>
  <c r="J35"/>
  <c r="K35" s="1"/>
  <c r="I35"/>
  <c r="G35"/>
  <c r="G34"/>
  <c r="J33"/>
  <c r="L33" s="1"/>
  <c r="M33" s="1"/>
  <c r="I33"/>
  <c r="G33"/>
  <c r="J31"/>
  <c r="L31" s="1"/>
  <c r="M31" s="1"/>
  <c r="I31"/>
  <c r="G31"/>
  <c r="J30"/>
  <c r="L30" s="1"/>
  <c r="M30" s="1"/>
  <c r="I30"/>
  <c r="G30"/>
  <c r="H27"/>
  <c r="F27"/>
  <c r="J25"/>
  <c r="L25" s="1"/>
  <c r="M25" s="1"/>
  <c r="I25"/>
  <c r="G25"/>
  <c r="J24"/>
  <c r="L24" s="1"/>
  <c r="M24" s="1"/>
  <c r="I24"/>
  <c r="G24"/>
  <c r="J23"/>
  <c r="L23" s="1"/>
  <c r="M23" s="1"/>
  <c r="I23"/>
  <c r="G23"/>
  <c r="J22"/>
  <c r="L22" s="1"/>
  <c r="M22" s="1"/>
  <c r="I22"/>
  <c r="G22"/>
  <c r="J21"/>
  <c r="L21" s="1"/>
  <c r="M21" s="1"/>
  <c r="I21"/>
  <c r="G21"/>
  <c r="J20"/>
  <c r="L20" s="1"/>
  <c r="M20" s="1"/>
  <c r="I20"/>
  <c r="G20"/>
  <c r="J19"/>
  <c r="L19" s="1"/>
  <c r="M19" s="1"/>
  <c r="I19"/>
  <c r="G19"/>
  <c r="J18"/>
  <c r="L18" s="1"/>
  <c r="M18" s="1"/>
  <c r="I18"/>
  <c r="G18"/>
  <c r="J17"/>
  <c r="L17" s="1"/>
  <c r="M17" s="1"/>
  <c r="I17"/>
  <c r="G17"/>
  <c r="J16"/>
  <c r="L16" s="1"/>
  <c r="M16" s="1"/>
  <c r="I16"/>
  <c r="G16"/>
  <c r="J15"/>
  <c r="I15"/>
  <c r="G15"/>
  <c r="F46" i="3"/>
  <c r="H46" i="1"/>
  <c r="H50" s="1"/>
  <c r="K49" i="4" l="1"/>
  <c r="L49"/>
  <c r="M49" s="1"/>
  <c r="F50"/>
  <c r="G50" s="1"/>
  <c r="I27"/>
  <c r="J27"/>
  <c r="K30"/>
  <c r="K31"/>
  <c r="K33"/>
  <c r="K36"/>
  <c r="K37"/>
  <c r="K15"/>
  <c r="K16"/>
  <c r="K17"/>
  <c r="K18"/>
  <c r="K19"/>
  <c r="K20"/>
  <c r="K21"/>
  <c r="K22"/>
  <c r="K23"/>
  <c r="K24"/>
  <c r="K25"/>
  <c r="G27"/>
  <c r="L34"/>
  <c r="M34" s="1"/>
  <c r="L35"/>
  <c r="M35" s="1"/>
  <c r="L39"/>
  <c r="M39" s="1"/>
  <c r="L40"/>
  <c r="M40" s="1"/>
  <c r="L41"/>
  <c r="M41" s="1"/>
  <c r="L44"/>
  <c r="M44" s="1"/>
  <c r="L45"/>
  <c r="M45" s="1"/>
  <c r="J46"/>
  <c r="K46" s="1"/>
  <c r="L15"/>
  <c r="I40" i="3"/>
  <c r="J34"/>
  <c r="K34" s="1"/>
  <c r="G46"/>
  <c r="J40"/>
  <c r="K40" s="1"/>
  <c r="G40"/>
  <c r="G38"/>
  <c r="J37"/>
  <c r="K37" s="1"/>
  <c r="J36"/>
  <c r="K36" s="1"/>
  <c r="G36"/>
  <c r="G34"/>
  <c r="K27" i="4" l="1"/>
  <c r="L27"/>
  <c r="M27" s="1"/>
  <c r="J50"/>
  <c r="K50" s="1"/>
  <c r="M15"/>
  <c r="I49" i="3"/>
  <c r="G49"/>
  <c r="L48"/>
  <c r="M48" s="1"/>
  <c r="L47"/>
  <c r="M47" s="1"/>
  <c r="I46"/>
  <c r="J45"/>
  <c r="L45" s="1"/>
  <c r="M45" s="1"/>
  <c r="I45"/>
  <c r="G45"/>
  <c r="J44"/>
  <c r="L44" s="1"/>
  <c r="M44" s="1"/>
  <c r="I44"/>
  <c r="G44"/>
  <c r="J41"/>
  <c r="L41" s="1"/>
  <c r="M41" s="1"/>
  <c r="I41"/>
  <c r="G41"/>
  <c r="L40"/>
  <c r="M40" s="1"/>
  <c r="J39"/>
  <c r="L39" s="1"/>
  <c r="M39" s="1"/>
  <c r="I39"/>
  <c r="G39"/>
  <c r="L38"/>
  <c r="M38" s="1"/>
  <c r="K38"/>
  <c r="I38"/>
  <c r="L37"/>
  <c r="M37" s="1"/>
  <c r="I37"/>
  <c r="G37"/>
  <c r="L36"/>
  <c r="M36" s="1"/>
  <c r="J35"/>
  <c r="L35" s="1"/>
  <c r="M35" s="1"/>
  <c r="I35"/>
  <c r="G35"/>
  <c r="L34"/>
  <c r="M34" s="1"/>
  <c r="J33"/>
  <c r="L33" s="1"/>
  <c r="M33" s="1"/>
  <c r="I33"/>
  <c r="G33"/>
  <c r="J31"/>
  <c r="L31" s="1"/>
  <c r="M31" s="1"/>
  <c r="I31"/>
  <c r="G31"/>
  <c r="J30"/>
  <c r="L30" s="1"/>
  <c r="M30" s="1"/>
  <c r="I30"/>
  <c r="G30"/>
  <c r="H27"/>
  <c r="F27"/>
  <c r="E27"/>
  <c r="D27"/>
  <c r="E27" i="2"/>
  <c r="E50" s="1"/>
  <c r="D27"/>
  <c r="D50" s="1"/>
  <c r="L50" i="4" l="1"/>
  <c r="M50" s="1"/>
  <c r="L50" i="2"/>
  <c r="M50" s="1"/>
  <c r="I50"/>
  <c r="K50"/>
  <c r="G50"/>
  <c r="K39" i="3"/>
  <c r="G27"/>
  <c r="K41"/>
  <c r="I27" i="2"/>
  <c r="K44" i="3"/>
  <c r="K30"/>
  <c r="I50"/>
  <c r="I27"/>
  <c r="F50"/>
  <c r="G50" s="1"/>
  <c r="J27"/>
  <c r="L27" s="1"/>
  <c r="J46"/>
  <c r="K31"/>
  <c r="K33"/>
  <c r="K35"/>
  <c r="K45"/>
  <c r="I46" i="1"/>
  <c r="K49" i="3" l="1"/>
  <c r="L49"/>
  <c r="M49" s="1"/>
  <c r="K46"/>
  <c r="L46"/>
  <c r="M46" s="1"/>
  <c r="M27"/>
  <c r="L27" i="2"/>
  <c r="M27" s="1"/>
  <c r="K27" i="3"/>
  <c r="F49" i="1"/>
  <c r="G49" s="1"/>
  <c r="L48"/>
  <c r="M48" s="1"/>
  <c r="F27"/>
  <c r="E27"/>
  <c r="E50" s="1"/>
  <c r="D27"/>
  <c r="D50" s="1"/>
  <c r="F46" l="1"/>
  <c r="G46" s="1"/>
  <c r="G27"/>
  <c r="J46"/>
  <c r="K46" s="1"/>
  <c r="F50"/>
  <c r="G50" s="1"/>
  <c r="L50" i="3"/>
  <c r="K50"/>
  <c r="I49" i="1"/>
  <c r="I27"/>
  <c r="J49"/>
  <c r="M50" i="3" l="1"/>
  <c r="M11"/>
  <c r="L46" i="1"/>
  <c r="M46" s="1"/>
  <c r="K49"/>
  <c r="L49"/>
  <c r="M49" s="1"/>
  <c r="I50"/>
  <c r="L16" l="1"/>
  <c r="M16" s="1"/>
  <c r="J27"/>
  <c r="L27" l="1"/>
  <c r="M27" s="1"/>
  <c r="J50"/>
  <c r="K27"/>
  <c r="L50" l="1"/>
  <c r="M50" s="1"/>
  <c r="K50"/>
  <c r="I50" i="4"/>
</calcChain>
</file>

<file path=xl/sharedStrings.xml><?xml version="1.0" encoding="utf-8"?>
<sst xmlns="http://schemas.openxmlformats.org/spreadsheetml/2006/main" count="332" uniqueCount="84">
  <si>
    <t>SATKER/KODE SATKER           :  PENGADILAN NEGERI LARANTUKA /400007</t>
  </si>
  <si>
    <t xml:space="preserve"> </t>
  </si>
  <si>
    <t xml:space="preserve">   </t>
  </si>
  <si>
    <t>NO</t>
  </si>
  <si>
    <t>KODE</t>
  </si>
  <si>
    <t>JENIS BELANJA / AKUN</t>
  </si>
  <si>
    <t>ANGGARAN</t>
  </si>
  <si>
    <t xml:space="preserve">A. SETELAH </t>
  </si>
  <si>
    <t>REALISASI S/D BULAN LALU</t>
  </si>
  <si>
    <t>REALISASI BULAN INI</t>
  </si>
  <si>
    <t>REALISASI S/D BULAN INI</t>
  </si>
  <si>
    <t>SISA DANA S/D BULAN INI</t>
  </si>
  <si>
    <t>KET</t>
  </si>
  <si>
    <t>SEMULA</t>
  </si>
  <si>
    <t>REVISI</t>
  </si>
  <si>
    <t>TOTAL</t>
  </si>
  <si>
    <t>%</t>
  </si>
  <si>
    <t>6 (5/4)</t>
  </si>
  <si>
    <t>8 (7/4)</t>
  </si>
  <si>
    <t>9 (5+7)</t>
  </si>
  <si>
    <t>10 (9/4)</t>
  </si>
  <si>
    <t>11 (4-9)</t>
  </si>
  <si>
    <t>12 (11/4)</t>
  </si>
  <si>
    <t>01</t>
  </si>
  <si>
    <t>Program Dukungan Manajemen dan Pelaksanaan</t>
  </si>
  <si>
    <t>Tugas Teknis Lainnya Mahkamah Agung</t>
  </si>
  <si>
    <t>01.1066</t>
  </si>
  <si>
    <t xml:space="preserve">pembinaan Administrasi dan Pengelolaan Keuangan </t>
  </si>
  <si>
    <t>Badan Urusan Administrasi</t>
  </si>
  <si>
    <t>1066.994</t>
  </si>
  <si>
    <t xml:space="preserve">Layanan Perkantoran </t>
  </si>
  <si>
    <t>BELANJA PEGAWAI</t>
  </si>
  <si>
    <t>Bel. Gaji Pokok PNS</t>
  </si>
  <si>
    <t>Bel. Pembulatan Gaji PNS</t>
  </si>
  <si>
    <t>Bel.Tunjangan Suami/Istri PNS</t>
  </si>
  <si>
    <t>Bel.Tunjangan Anak PNS</t>
  </si>
  <si>
    <t>Bel.Tunjangan Struktural PNS</t>
  </si>
  <si>
    <t>Bel.Tunjangan Fungsional PNS</t>
  </si>
  <si>
    <t>n</t>
  </si>
  <si>
    <t>Bel.Tunjangan PPh PNS</t>
  </si>
  <si>
    <t>Bel.Tunjangan Beras PNS</t>
  </si>
  <si>
    <t>Bel.Uang Makan PNS</t>
  </si>
  <si>
    <t>Bel.Tunjangan Umum PNS</t>
  </si>
  <si>
    <t>Belanja tunjangan Kemahalan Hakim</t>
  </si>
  <si>
    <t>JUMLAH KELOMPOK BELANJA 51</t>
  </si>
  <si>
    <t xml:space="preserve">BELANJA BARANG </t>
  </si>
  <si>
    <t>Belanja Barang Operasional</t>
  </si>
  <si>
    <t>Belanja Keperluan Perkantoran</t>
  </si>
  <si>
    <t>Belanja Pengiriman Surat Dinas Pos Pusat</t>
  </si>
  <si>
    <t xml:space="preserve">  </t>
  </si>
  <si>
    <t>Belanja Langganan Listrik</t>
  </si>
  <si>
    <t>Belanja Langganan Telepon</t>
  </si>
  <si>
    <t>Belanja Langganan Air</t>
  </si>
  <si>
    <t xml:space="preserve">Belanja Biaya Pemeliharaan Gedung dan Bangunan </t>
  </si>
  <si>
    <t>Belanja Biaya Pemeliharaan Peralatan dan Mesin</t>
  </si>
  <si>
    <t>Belanja Modal Peralatan dan Mesin</t>
  </si>
  <si>
    <t>JUMLAH KEGIATAN 1066</t>
  </si>
  <si>
    <t>PROPINSI                                 :  NUSA TENGGARA TIMUR</t>
  </si>
  <si>
    <t>BAGIAN ANGGARAN                 :   005 MAHKAMAH AGUNG</t>
  </si>
  <si>
    <t>Belanja Keperluan Perkantoran (Honor Satpam,Sopir Dan Pramubakti)</t>
  </si>
  <si>
    <t>Belanja Barang untuk Persediaan Barang Konsumsi</t>
  </si>
  <si>
    <t>BelanjaBiaya Pemeliharaan Gedung dan Bangunan dan Lainnya</t>
  </si>
  <si>
    <t>Belanja Barang Operasional Lainnya</t>
  </si>
  <si>
    <t>Belanja Barang Operasinal Lainnya</t>
  </si>
  <si>
    <t>Belanja Bahan Perpustakaan dan Kearsipan</t>
  </si>
  <si>
    <t>Belanja Perjalanan dinas Biasa</t>
  </si>
  <si>
    <t>Belanja Perjalanan dinas Dalam Kota</t>
  </si>
  <si>
    <t>JUMLAH KELOMPOK 52</t>
  </si>
  <si>
    <t>JUMLAH  KELOMPOK BELANJA 53</t>
  </si>
  <si>
    <t>Kuasa Pengguna Anggaran</t>
  </si>
  <si>
    <t xml:space="preserve">     MARIA MARCELLA KOLO,S. Kom.</t>
  </si>
  <si>
    <t>NIP : 198910052011012012</t>
  </si>
  <si>
    <t>BULAN  MARET</t>
  </si>
  <si>
    <t>BULAN  APRIL</t>
  </si>
  <si>
    <t>NIP : 198810052011012012</t>
  </si>
  <si>
    <t xml:space="preserve"> LAPORAN REALISASI ANGGARAN  TAHUN 2019</t>
  </si>
  <si>
    <t>BULAN  JANUARI 2019</t>
  </si>
  <si>
    <t>Larantuka  Januari 2019</t>
  </si>
  <si>
    <t>Belanja Penambahan Nilai Gedung dan Bangunan</t>
  </si>
  <si>
    <t>Larantuka  Februari 2019</t>
  </si>
  <si>
    <t>Larantuka MARET 2019</t>
  </si>
  <si>
    <t>Larantuka April  2019</t>
  </si>
  <si>
    <t>NO. DIPA /TGL DIPA                 :  005-01.2.400007/2019  / 07 DESEMBER 2018</t>
  </si>
  <si>
    <t xml:space="preserve">BULAN  FEBRUARI 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</si>
</sst>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</numFmts>
  <fonts count="4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Arial Narrow"/>
      <family val="2"/>
    </font>
    <font>
      <sz val="9"/>
      <color theme="0"/>
      <name val="Calibri"/>
      <family val="2"/>
      <scheme val="minor"/>
    </font>
    <font>
      <b/>
      <sz val="9"/>
      <color theme="0"/>
      <name val="Arial Narrow"/>
      <family val="2"/>
    </font>
    <font>
      <sz val="11"/>
      <color theme="0"/>
      <name val="Calibri"/>
      <family val="2"/>
      <charset val="1"/>
      <scheme val="minor"/>
    </font>
    <font>
      <sz val="8"/>
      <color theme="0"/>
      <name val="Arial Narrow"/>
      <family val="2"/>
    </font>
    <font>
      <sz val="10"/>
      <color theme="0"/>
      <name val="Arial Narrow"/>
      <family val="2"/>
    </font>
    <font>
      <sz val="8"/>
      <name val="Times New Roman"/>
      <family val="1"/>
    </font>
    <font>
      <b/>
      <sz val="8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color theme="0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>
        <bgColor theme="9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0070C0"/>
      </patternFill>
    </fill>
    <fill>
      <patternFill patternType="gray0625">
        <bgColor theme="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1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7" xfId="0" applyFont="1" applyBorder="1" applyAlignment="1">
      <alignment horizontal="center"/>
    </xf>
    <xf numFmtId="0" fontId="5" fillId="0" borderId="19" xfId="0" applyFont="1" applyBorder="1"/>
    <xf numFmtId="0" fontId="5" fillId="0" borderId="21" xfId="0" applyFont="1" applyBorder="1"/>
    <xf numFmtId="0" fontId="5" fillId="0" borderId="5" xfId="0" applyFont="1" applyFill="1" applyBorder="1" applyAlignment="1">
      <alignment horizontal="center"/>
    </xf>
    <xf numFmtId="0" fontId="5" fillId="2" borderId="3" xfId="0" applyFont="1" applyFill="1" applyBorder="1"/>
    <xf numFmtId="0" fontId="6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4" borderId="21" xfId="0" applyFont="1" applyFill="1" applyBorder="1"/>
    <xf numFmtId="0" fontId="7" fillId="0" borderId="0" xfId="0" applyFont="1"/>
    <xf numFmtId="0" fontId="5" fillId="5" borderId="12" xfId="0" applyFont="1" applyFill="1" applyBorder="1" applyAlignment="1">
      <alignment horizontal="center"/>
    </xf>
    <xf numFmtId="0" fontId="6" fillId="5" borderId="1" xfId="0" quotePrefix="1" applyFont="1" applyFill="1" applyBorder="1" applyAlignment="1">
      <alignment horizontal="center"/>
    </xf>
    <xf numFmtId="0" fontId="6" fillId="5" borderId="13" xfId="0" applyFont="1" applyFill="1" applyBorder="1"/>
    <xf numFmtId="0" fontId="6" fillId="5" borderId="5" xfId="0" applyFont="1" applyFill="1" applyBorder="1" applyAlignment="1">
      <alignment horizontal="center"/>
    </xf>
    <xf numFmtId="0" fontId="6" fillId="5" borderId="5" xfId="0" quotePrefix="1" applyFont="1" applyFill="1" applyBorder="1" applyAlignment="1">
      <alignment horizontal="center"/>
    </xf>
    <xf numFmtId="0" fontId="6" fillId="5" borderId="8" xfId="0" applyFont="1" applyFill="1" applyBorder="1"/>
    <xf numFmtId="0" fontId="6" fillId="5" borderId="0" xfId="0" applyFont="1" applyFill="1" applyBorder="1"/>
    <xf numFmtId="164" fontId="3" fillId="5" borderId="0" xfId="0" applyNumberFormat="1" applyFont="1" applyFill="1" applyBorder="1" applyAlignment="1">
      <alignment horizontal="center"/>
    </xf>
    <xf numFmtId="165" fontId="3" fillId="5" borderId="7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0" fontId="5" fillId="5" borderId="5" xfId="0" applyFont="1" applyFill="1" applyBorder="1"/>
    <xf numFmtId="0" fontId="5" fillId="5" borderId="0" xfId="0" applyFont="1" applyFill="1" applyBorder="1"/>
    <xf numFmtId="0" fontId="5" fillId="5" borderId="7" xfId="0" applyFont="1" applyFill="1" applyBorder="1"/>
    <xf numFmtId="166" fontId="5" fillId="5" borderId="7" xfId="1" applyNumberFormat="1" applyFont="1" applyFill="1" applyBorder="1"/>
    <xf numFmtId="0" fontId="5" fillId="5" borderId="8" xfId="0" applyFont="1" applyFill="1" applyBorder="1"/>
    <xf numFmtId="0" fontId="5" fillId="5" borderId="19" xfId="0" applyFont="1" applyFill="1" applyBorder="1"/>
    <xf numFmtId="0" fontId="5" fillId="6" borderId="3" xfId="0" applyFont="1" applyFill="1" applyBorder="1"/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3" fillId="5" borderId="7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3" fillId="5" borderId="5" xfId="0" applyNumberFormat="1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6" fillId="7" borderId="1" xfId="0" quotePrefix="1" applyFont="1" applyFill="1" applyBorder="1" applyAlignment="1">
      <alignment horizontal="center"/>
    </xf>
    <xf numFmtId="0" fontId="6" fillId="7" borderId="13" xfId="0" applyFont="1" applyFill="1" applyBorder="1"/>
    <xf numFmtId="0" fontId="6" fillId="7" borderId="5" xfId="0" applyFont="1" applyFill="1" applyBorder="1" applyAlignment="1">
      <alignment horizontal="center"/>
    </xf>
    <xf numFmtId="0" fontId="6" fillId="7" borderId="5" xfId="0" quotePrefix="1" applyFont="1" applyFill="1" applyBorder="1" applyAlignment="1">
      <alignment horizontal="center"/>
    </xf>
    <xf numFmtId="0" fontId="6" fillId="7" borderId="8" xfId="0" applyFont="1" applyFill="1" applyBorder="1"/>
    <xf numFmtId="0" fontId="6" fillId="7" borderId="0" xfId="0" applyFont="1" applyFill="1" applyBorder="1"/>
    <xf numFmtId="164" fontId="3" fillId="7" borderId="5" xfId="0" applyNumberFormat="1" applyFont="1" applyFill="1" applyBorder="1" applyAlignment="1">
      <alignment horizontal="center"/>
    </xf>
    <xf numFmtId="164" fontId="3" fillId="7" borderId="0" xfId="0" applyNumberFormat="1" applyFont="1" applyFill="1" applyBorder="1" applyAlignment="1">
      <alignment horizontal="center"/>
    </xf>
    <xf numFmtId="165" fontId="3" fillId="7" borderId="7" xfId="0" applyNumberFormat="1" applyFont="1" applyFill="1" applyBorder="1" applyAlignment="1">
      <alignment horizontal="center"/>
    </xf>
    <xf numFmtId="43" fontId="3" fillId="7" borderId="5" xfId="0" applyNumberFormat="1" applyFont="1" applyFill="1" applyBorder="1" applyAlignment="1">
      <alignment horizontal="center"/>
    </xf>
    <xf numFmtId="164" fontId="3" fillId="7" borderId="7" xfId="0" applyNumberFormat="1" applyFont="1" applyFill="1" applyBorder="1" applyAlignment="1">
      <alignment horizontal="center"/>
    </xf>
    <xf numFmtId="164" fontId="3" fillId="7" borderId="8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5" fillId="7" borderId="0" xfId="0" applyFont="1" applyFill="1" applyBorder="1"/>
    <xf numFmtId="0" fontId="5" fillId="7" borderId="7" xfId="0" applyFont="1" applyFill="1" applyBorder="1"/>
    <xf numFmtId="166" fontId="5" fillId="7" borderId="7" xfId="1" applyNumberFormat="1" applyFont="1" applyFill="1" applyBorder="1"/>
    <xf numFmtId="0" fontId="5" fillId="7" borderId="8" xfId="0" applyFont="1" applyFill="1" applyBorder="1"/>
    <xf numFmtId="0" fontId="0" fillId="5" borderId="9" xfId="0" applyFill="1" applyBorder="1"/>
    <xf numFmtId="164" fontId="3" fillId="7" borderId="28" xfId="0" applyNumberFormat="1" applyFont="1" applyFill="1" applyBorder="1" applyAlignment="1">
      <alignment horizontal="center"/>
    </xf>
    <xf numFmtId="0" fontId="5" fillId="7" borderId="28" xfId="0" applyFont="1" applyFill="1" applyBorder="1"/>
    <xf numFmtId="0" fontId="4" fillId="0" borderId="15" xfId="0" applyFont="1" applyBorder="1"/>
    <xf numFmtId="0" fontId="4" fillId="0" borderId="19" xfId="0" applyFont="1" applyBorder="1"/>
    <xf numFmtId="0" fontId="4" fillId="0" borderId="21" xfId="0" applyFont="1" applyBorder="1"/>
    <xf numFmtId="0" fontId="4" fillId="0" borderId="8" xfId="0" applyFont="1" applyBorder="1"/>
    <xf numFmtId="0" fontId="4" fillId="2" borderId="3" xfId="0" applyFont="1" applyFill="1" applyBorder="1"/>
    <xf numFmtId="0" fontId="4" fillId="5" borderId="19" xfId="0" applyFont="1" applyFill="1" applyBorder="1"/>
    <xf numFmtId="0" fontId="4" fillId="4" borderId="21" xfId="0" applyFont="1" applyFill="1" applyBorder="1"/>
    <xf numFmtId="0" fontId="9" fillId="0" borderId="14" xfId="0" quotePrefix="1" applyFont="1" applyBorder="1" applyAlignment="1">
      <alignment horizontal="center"/>
    </xf>
    <xf numFmtId="0" fontId="9" fillId="0" borderId="15" xfId="0" applyFont="1" applyBorder="1"/>
    <xf numFmtId="164" fontId="9" fillId="0" borderId="24" xfId="1" applyNumberFormat="1" applyFont="1" applyBorder="1"/>
    <xf numFmtId="164" fontId="9" fillId="0" borderId="29" xfId="1" applyNumberFormat="1" applyFont="1" applyBorder="1"/>
    <xf numFmtId="164" fontId="9" fillId="0" borderId="14" xfId="1" applyNumberFormat="1" applyFont="1" applyBorder="1"/>
    <xf numFmtId="43" fontId="9" fillId="0" borderId="14" xfId="1" applyFont="1" applyBorder="1"/>
    <xf numFmtId="43" fontId="9" fillId="0" borderId="14" xfId="0" applyNumberFormat="1" applyFont="1" applyBorder="1"/>
    <xf numFmtId="164" fontId="9" fillId="0" borderId="16" xfId="1" applyNumberFormat="1" applyFont="1" applyBorder="1" applyAlignment="1">
      <alignment horizontal="right"/>
    </xf>
    <xf numFmtId="4" fontId="9" fillId="0" borderId="14" xfId="0" applyNumberFormat="1" applyFont="1" applyBorder="1"/>
    <xf numFmtId="0" fontId="9" fillId="0" borderId="18" xfId="0" quotePrefix="1" applyFont="1" applyBorder="1" applyAlignment="1">
      <alignment horizontal="center"/>
    </xf>
    <xf numFmtId="0" fontId="9" fillId="0" borderId="19" xfId="0" applyFont="1" applyBorder="1"/>
    <xf numFmtId="164" fontId="9" fillId="0" borderId="25" xfId="1" applyNumberFormat="1" applyFont="1" applyBorder="1"/>
    <xf numFmtId="164" fontId="9" fillId="0" borderId="30" xfId="1" applyNumberFormat="1" applyFont="1" applyBorder="1"/>
    <xf numFmtId="164" fontId="9" fillId="0" borderId="18" xfId="1" applyNumberFormat="1" applyFont="1" applyBorder="1"/>
    <xf numFmtId="43" fontId="9" fillId="0" borderId="18" xfId="1" applyFont="1" applyBorder="1"/>
    <xf numFmtId="43" fontId="9" fillId="0" borderId="18" xfId="0" applyNumberFormat="1" applyFont="1" applyBorder="1"/>
    <xf numFmtId="164" fontId="9" fillId="0" borderId="20" xfId="1" applyNumberFormat="1" applyFont="1" applyBorder="1" applyAlignment="1">
      <alignment horizontal="right"/>
    </xf>
    <xf numFmtId="4" fontId="9" fillId="0" borderId="18" xfId="0" applyNumberFormat="1" applyFont="1" applyBorder="1"/>
    <xf numFmtId="0" fontId="9" fillId="0" borderId="17" xfId="0" quotePrefix="1" applyFont="1" applyBorder="1" applyAlignment="1">
      <alignment horizontal="center"/>
    </xf>
    <xf numFmtId="0" fontId="9" fillId="0" borderId="8" xfId="0" applyFont="1" applyBorder="1"/>
    <xf numFmtId="164" fontId="9" fillId="0" borderId="0" xfId="1" applyNumberFormat="1" applyFont="1" applyBorder="1"/>
    <xf numFmtId="164" fontId="9" fillId="0" borderId="28" xfId="1" applyNumberFormat="1" applyFont="1" applyBorder="1"/>
    <xf numFmtId="164" fontId="9" fillId="0" borderId="17" xfId="1" applyNumberFormat="1" applyFont="1" applyBorder="1"/>
    <xf numFmtId="43" fontId="9" fillId="0" borderId="17" xfId="1" applyFont="1" applyBorder="1"/>
    <xf numFmtId="43" fontId="9" fillId="0" borderId="17" xfId="0" applyNumberFormat="1" applyFont="1" applyBorder="1"/>
    <xf numFmtId="164" fontId="9" fillId="0" borderId="22" xfId="1" applyNumberFormat="1" applyFont="1" applyBorder="1" applyAlignment="1">
      <alignment horizontal="right"/>
    </xf>
    <xf numFmtId="4" fontId="9" fillId="0" borderId="17" xfId="0" applyNumberFormat="1" applyFont="1" applyBorder="1"/>
    <xf numFmtId="0" fontId="9" fillId="0" borderId="0" xfId="0" applyFont="1" applyBorder="1"/>
    <xf numFmtId="164" fontId="9" fillId="0" borderId="31" xfId="1" applyNumberFormat="1" applyFont="1" applyBorder="1"/>
    <xf numFmtId="0" fontId="10" fillId="5" borderId="8" xfId="0" applyFont="1" applyFill="1" applyBorder="1"/>
    <xf numFmtId="164" fontId="10" fillId="5" borderId="15" xfId="1" applyNumberFormat="1" applyFont="1" applyFill="1" applyBorder="1"/>
    <xf numFmtId="0" fontId="9" fillId="5" borderId="5" xfId="0" applyFont="1" applyFill="1" applyBorder="1"/>
    <xf numFmtId="0" fontId="9" fillId="5" borderId="7" xfId="0" applyFont="1" applyFill="1" applyBorder="1"/>
    <xf numFmtId="0" fontId="9" fillId="0" borderId="14" xfId="0" quotePrefix="1" applyFont="1" applyBorder="1" applyAlignment="1">
      <alignment horizontal="center" vertical="center"/>
    </xf>
    <xf numFmtId="0" fontId="9" fillId="0" borderId="8" xfId="0" applyFont="1" applyBorder="1" applyAlignment="1">
      <alignment horizontal="left"/>
    </xf>
    <xf numFmtId="0" fontId="10" fillId="0" borderId="14" xfId="0" quotePrefix="1" applyFont="1" applyBorder="1" applyAlignment="1">
      <alignment horizontal="center" vertical="center"/>
    </xf>
    <xf numFmtId="0" fontId="9" fillId="0" borderId="8" xfId="0" applyFont="1" applyFill="1" applyBorder="1"/>
    <xf numFmtId="164" fontId="9" fillId="0" borderId="5" xfId="1" applyNumberFormat="1" applyFont="1" applyBorder="1"/>
    <xf numFmtId="0" fontId="9" fillId="5" borderId="18" xfId="0" applyFont="1" applyFill="1" applyBorder="1" applyAlignment="1">
      <alignment horizontal="center"/>
    </xf>
    <xf numFmtId="0" fontId="9" fillId="5" borderId="8" xfId="0" applyFont="1" applyFill="1" applyBorder="1"/>
    <xf numFmtId="164" fontId="9" fillId="5" borderId="5" xfId="1" applyNumberFormat="1" applyFont="1" applyFill="1" applyBorder="1"/>
    <xf numFmtId="164" fontId="9" fillId="5" borderId="18" xfId="1" applyNumberFormat="1" applyFont="1" applyFill="1" applyBorder="1"/>
    <xf numFmtId="43" fontId="9" fillId="5" borderId="18" xfId="1" applyFont="1" applyFill="1" applyBorder="1"/>
    <xf numFmtId="43" fontId="9" fillId="5" borderId="18" xfId="0" applyNumberFormat="1" applyFont="1" applyFill="1" applyBorder="1"/>
    <xf numFmtId="164" fontId="9" fillId="5" borderId="16" xfId="1" applyNumberFormat="1" applyFont="1" applyFill="1" applyBorder="1" applyAlignment="1">
      <alignment horizontal="right"/>
    </xf>
    <xf numFmtId="4" fontId="9" fillId="5" borderId="18" xfId="0" applyNumberFormat="1" applyFont="1" applyFill="1" applyBorder="1"/>
    <xf numFmtId="0" fontId="9" fillId="4" borderId="17" xfId="0" applyFont="1" applyFill="1" applyBorder="1" applyAlignment="1">
      <alignment horizontal="center"/>
    </xf>
    <xf numFmtId="0" fontId="9" fillId="4" borderId="8" xfId="0" applyFont="1" applyFill="1" applyBorder="1"/>
    <xf numFmtId="164" fontId="9" fillId="4" borderId="5" xfId="1" applyNumberFormat="1" applyFont="1" applyFill="1" applyBorder="1"/>
    <xf numFmtId="164" fontId="9" fillId="4" borderId="17" xfId="1" applyNumberFormat="1" applyFont="1" applyFill="1" applyBorder="1"/>
    <xf numFmtId="43" fontId="9" fillId="4" borderId="17" xfId="1" applyFont="1" applyFill="1" applyBorder="1"/>
    <xf numFmtId="43" fontId="9" fillId="4" borderId="17" xfId="0" applyNumberFormat="1" applyFont="1" applyFill="1" applyBorder="1"/>
    <xf numFmtId="0" fontId="9" fillId="0" borderId="5" xfId="0" quotePrefix="1" applyFont="1" applyBorder="1" applyAlignment="1">
      <alignment horizontal="center"/>
    </xf>
    <xf numFmtId="164" fontId="9" fillId="0" borderId="4" xfId="1" applyNumberFormat="1" applyFont="1" applyBorder="1"/>
    <xf numFmtId="164" fontId="9" fillId="0" borderId="7" xfId="1" applyNumberFormat="1" applyFont="1" applyBorder="1" applyAlignment="1">
      <alignment horizontal="right"/>
    </xf>
    <xf numFmtId="164" fontId="10" fillId="6" borderId="9" xfId="1" applyNumberFormat="1" applyFont="1" applyFill="1" applyBorder="1" applyAlignment="1">
      <alignment vertical="center"/>
    </xf>
    <xf numFmtId="164" fontId="11" fillId="5" borderId="9" xfId="0" applyNumberFormat="1" applyFont="1" applyFill="1" applyBorder="1"/>
    <xf numFmtId="4" fontId="10" fillId="6" borderId="9" xfId="0" applyNumberFormat="1" applyFont="1" applyFill="1" applyBorder="1"/>
    <xf numFmtId="164" fontId="9" fillId="5" borderId="9" xfId="1" applyNumberFormat="1" applyFont="1" applyFill="1" applyBorder="1"/>
    <xf numFmtId="43" fontId="9" fillId="5" borderId="9" xfId="1" applyFont="1" applyFill="1" applyBorder="1"/>
    <xf numFmtId="43" fontId="9" fillId="5" borderId="9" xfId="0" applyNumberFormat="1" applyFont="1" applyFill="1" applyBorder="1"/>
    <xf numFmtId="43" fontId="10" fillId="6" borderId="9" xfId="0" applyNumberFormat="1" applyFont="1" applyFill="1" applyBorder="1"/>
    <xf numFmtId="43" fontId="9" fillId="0" borderId="5" xfId="1" applyFont="1" applyBorder="1"/>
    <xf numFmtId="43" fontId="9" fillId="0" borderId="5" xfId="0" applyNumberFormat="1" applyFont="1" applyBorder="1"/>
    <xf numFmtId="41" fontId="9" fillId="0" borderId="0" xfId="2" applyFont="1" applyBorder="1"/>
    <xf numFmtId="0" fontId="9" fillId="0" borderId="21" xfId="0" applyFont="1" applyBorder="1"/>
    <xf numFmtId="0" fontId="9" fillId="2" borderId="3" xfId="0" applyFont="1" applyFill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0" xfId="0" applyFont="1" applyBorder="1"/>
    <xf numFmtId="0" fontId="9" fillId="0" borderId="5" xfId="0" applyFont="1" applyBorder="1"/>
    <xf numFmtId="0" fontId="10" fillId="0" borderId="8" xfId="0" applyFont="1" applyBorder="1"/>
    <xf numFmtId="0" fontId="9" fillId="0" borderId="7" xfId="0" applyFont="1" applyBorder="1"/>
    <xf numFmtId="164" fontId="9" fillId="5" borderId="25" xfId="1" applyNumberFormat="1" applyFont="1" applyFill="1" applyBorder="1"/>
    <xf numFmtId="0" fontId="9" fillId="5" borderId="19" xfId="0" applyFont="1" applyFill="1" applyBorder="1"/>
    <xf numFmtId="164" fontId="9" fillId="4" borderId="22" xfId="1" applyNumberFormat="1" applyFont="1" applyFill="1" applyBorder="1"/>
    <xf numFmtId="0" fontId="9" fillId="4" borderId="21" xfId="0" applyFont="1" applyFill="1" applyBorder="1"/>
    <xf numFmtId="164" fontId="9" fillId="0" borderId="7" xfId="1" applyNumberFormat="1" applyFont="1" applyBorder="1"/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4" fontId="10" fillId="0" borderId="32" xfId="1" applyNumberFormat="1" applyFont="1" applyBorder="1"/>
    <xf numFmtId="164" fontId="10" fillId="0" borderId="29" xfId="1" applyNumberFormat="1" applyFont="1" applyBorder="1"/>
    <xf numFmtId="164" fontId="9" fillId="5" borderId="30" xfId="1" applyNumberFormat="1" applyFont="1" applyFill="1" applyBorder="1"/>
    <xf numFmtId="164" fontId="9" fillId="4" borderId="33" xfId="1" applyNumberFormat="1" applyFont="1" applyFill="1" applyBorder="1"/>
    <xf numFmtId="164" fontId="9" fillId="0" borderId="34" xfId="1" applyNumberFormat="1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164" fontId="15" fillId="8" borderId="28" xfId="0" applyNumberFormat="1" applyFont="1" applyFill="1" applyBorder="1" applyAlignment="1">
      <alignment horizontal="left" indent="1"/>
    </xf>
    <xf numFmtId="164" fontId="15" fillId="8" borderId="0" xfId="0" applyNumberFormat="1" applyFont="1" applyFill="1" applyBorder="1" applyAlignment="1">
      <alignment horizontal="left" indent="1"/>
    </xf>
    <xf numFmtId="165" fontId="15" fillId="8" borderId="7" xfId="0" applyNumberFormat="1" applyFont="1" applyFill="1" applyBorder="1" applyAlignment="1">
      <alignment horizontal="left" indent="1"/>
    </xf>
    <xf numFmtId="164" fontId="15" fillId="8" borderId="5" xfId="0" applyNumberFormat="1" applyFont="1" applyFill="1" applyBorder="1" applyAlignment="1">
      <alignment horizontal="left" indent="1"/>
    </xf>
    <xf numFmtId="43" fontId="15" fillId="8" borderId="5" xfId="0" applyNumberFormat="1" applyFont="1" applyFill="1" applyBorder="1" applyAlignment="1">
      <alignment horizontal="left" indent="1"/>
    </xf>
    <xf numFmtId="164" fontId="15" fillId="8" borderId="7" xfId="0" applyNumberFormat="1" applyFont="1" applyFill="1" applyBorder="1" applyAlignment="1">
      <alignment horizontal="left" indent="1"/>
    </xf>
    <xf numFmtId="164" fontId="12" fillId="8" borderId="9" xfId="0" applyNumberFormat="1" applyFont="1" applyFill="1" applyBorder="1"/>
    <xf numFmtId="4" fontId="13" fillId="9" borderId="9" xfId="0" applyNumberFormat="1" applyFont="1" applyFill="1" applyBorder="1"/>
    <xf numFmtId="43" fontId="13" fillId="9" borderId="9" xfId="0" applyNumberFormat="1" applyFont="1" applyFill="1" applyBorder="1"/>
    <xf numFmtId="0" fontId="16" fillId="5" borderId="9" xfId="0" applyFont="1" applyFill="1" applyBorder="1"/>
    <xf numFmtId="164" fontId="13" fillId="8" borderId="5" xfId="0" applyNumberFormat="1" applyFont="1" applyFill="1" applyBorder="1" applyAlignment="1">
      <alignment horizontal="center"/>
    </xf>
    <xf numFmtId="164" fontId="13" fillId="8" borderId="0" xfId="0" applyNumberFormat="1" applyFont="1" applyFill="1" applyBorder="1" applyAlignment="1">
      <alignment horizontal="center"/>
    </xf>
    <xf numFmtId="165" fontId="13" fillId="8" borderId="7" xfId="0" applyNumberFormat="1" applyFont="1" applyFill="1" applyBorder="1" applyAlignment="1">
      <alignment horizontal="center"/>
    </xf>
    <xf numFmtId="43" fontId="13" fillId="8" borderId="5" xfId="0" applyNumberFormat="1" applyFont="1" applyFill="1" applyBorder="1" applyAlignment="1">
      <alignment horizontal="center"/>
    </xf>
    <xf numFmtId="164" fontId="13" fillId="8" borderId="7" xfId="0" applyNumberFormat="1" applyFont="1" applyFill="1" applyBorder="1" applyAlignment="1">
      <alignment horizontal="center"/>
    </xf>
    <xf numFmtId="0" fontId="18" fillId="8" borderId="9" xfId="0" applyFont="1" applyFill="1" applyBorder="1"/>
    <xf numFmtId="0" fontId="12" fillId="8" borderId="9" xfId="0" applyFont="1" applyFill="1" applyBorder="1"/>
    <xf numFmtId="0" fontId="16" fillId="8" borderId="9" xfId="0" applyFont="1" applyFill="1" applyBorder="1"/>
    <xf numFmtId="0" fontId="12" fillId="9" borderId="9" xfId="0" quotePrefix="1" applyFont="1" applyFill="1" applyBorder="1" applyAlignment="1">
      <alignment horizontal="left"/>
    </xf>
    <xf numFmtId="0" fontId="13" fillId="9" borderId="9" xfId="0" applyFont="1" applyFill="1" applyBorder="1" applyAlignment="1">
      <alignment vertical="center"/>
    </xf>
    <xf numFmtId="164" fontId="13" fillId="9" borderId="3" xfId="1" applyNumberFormat="1" applyFont="1" applyFill="1" applyBorder="1" applyAlignment="1">
      <alignment vertical="center"/>
    </xf>
    <xf numFmtId="164" fontId="13" fillId="9" borderId="9" xfId="1" applyNumberFormat="1" applyFont="1" applyFill="1" applyBorder="1" applyAlignment="1">
      <alignment horizontal="right"/>
    </xf>
    <xf numFmtId="3" fontId="13" fillId="9" borderId="9" xfId="0" applyNumberFormat="1" applyFont="1" applyFill="1" applyBorder="1" applyAlignment="1">
      <alignment vertical="center"/>
    </xf>
    <xf numFmtId="43" fontId="13" fillId="9" borderId="3" xfId="1" applyNumberFormat="1" applyFont="1" applyFill="1" applyBorder="1" applyAlignment="1">
      <alignment vertical="center"/>
    </xf>
    <xf numFmtId="0" fontId="13" fillId="8" borderId="9" xfId="0" quotePrefix="1" applyFont="1" applyFill="1" applyBorder="1" applyAlignment="1">
      <alignment horizontal="center"/>
    </xf>
    <xf numFmtId="0" fontId="13" fillId="8" borderId="3" xfId="0" applyFont="1" applyFill="1" applyBorder="1"/>
    <xf numFmtId="164" fontId="13" fillId="9" borderId="9" xfId="1" applyNumberFormat="1" applyFont="1" applyFill="1" applyBorder="1" applyAlignment="1">
      <alignment vertical="center"/>
    </xf>
    <xf numFmtId="164" fontId="12" fillId="8" borderId="9" xfId="1" applyNumberFormat="1" applyFont="1" applyFill="1" applyBorder="1"/>
    <xf numFmtId="43" fontId="12" fillId="8" borderId="9" xfId="1" applyFont="1" applyFill="1" applyBorder="1"/>
    <xf numFmtId="43" fontId="12" fillId="8" borderId="9" xfId="0" applyNumberFormat="1" applyFont="1" applyFill="1" applyBorder="1"/>
    <xf numFmtId="0" fontId="19" fillId="9" borderId="3" xfId="0" applyFont="1" applyFill="1" applyBorder="1"/>
    <xf numFmtId="0" fontId="19" fillId="8" borderId="9" xfId="0" applyFont="1" applyFill="1" applyBorder="1" applyAlignment="1">
      <alignment horizontal="center"/>
    </xf>
    <xf numFmtId="0" fontId="13" fillId="9" borderId="3" xfId="0" applyFont="1" applyFill="1" applyBorder="1" applyAlignment="1">
      <alignment vertical="center"/>
    </xf>
    <xf numFmtId="0" fontId="12" fillId="9" borderId="3" xfId="0" applyFont="1" applyFill="1" applyBorder="1"/>
    <xf numFmtId="0" fontId="19" fillId="8" borderId="9" xfId="0" applyFont="1" applyFill="1" applyBorder="1" applyAlignment="1">
      <alignment horizontal="center" vertical="center"/>
    </xf>
    <xf numFmtId="0" fontId="12" fillId="9" borderId="9" xfId="0" quotePrefix="1" applyFont="1" applyFill="1" applyBorder="1" applyAlignment="1">
      <alignment horizontal="left" vertical="center"/>
    </xf>
    <xf numFmtId="4" fontId="13" fillId="9" borderId="9" xfId="0" applyNumberFormat="1" applyFont="1" applyFill="1" applyBorder="1" applyAlignment="1">
      <alignment vertical="center"/>
    </xf>
    <xf numFmtId="0" fontId="12" fillId="9" borderId="3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2" fillId="8" borderId="9" xfId="0" applyFont="1" applyFill="1" applyBorder="1" applyAlignment="1">
      <alignment vertical="center"/>
    </xf>
    <xf numFmtId="0" fontId="13" fillId="8" borderId="9" xfId="0" quotePrefix="1" applyFont="1" applyFill="1" applyBorder="1" applyAlignment="1">
      <alignment horizontal="center" vertical="center"/>
    </xf>
    <xf numFmtId="164" fontId="17" fillId="8" borderId="8" xfId="0" applyNumberFormat="1" applyFont="1" applyFill="1" applyBorder="1" applyAlignment="1">
      <alignment horizontal="center" vertical="center"/>
    </xf>
    <xf numFmtId="0" fontId="8" fillId="8" borderId="9" xfId="0" applyFont="1" applyFill="1" applyBorder="1"/>
    <xf numFmtId="0" fontId="20" fillId="9" borderId="3" xfId="0" applyFont="1" applyFill="1" applyBorder="1"/>
    <xf numFmtId="0" fontId="12" fillId="8" borderId="9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vertical="center"/>
    </xf>
    <xf numFmtId="164" fontId="13" fillId="10" borderId="3" xfId="1" applyNumberFormat="1" applyFont="1" applyFill="1" applyBorder="1" applyAlignment="1">
      <alignment vertical="center"/>
    </xf>
    <xf numFmtId="164" fontId="13" fillId="10" borderId="26" xfId="1" applyNumberFormat="1" applyFont="1" applyFill="1" applyBorder="1" applyAlignment="1">
      <alignment vertical="center"/>
    </xf>
    <xf numFmtId="164" fontId="13" fillId="10" borderId="9" xfId="1" applyNumberFormat="1" applyFont="1" applyFill="1" applyBorder="1" applyAlignment="1">
      <alignment horizontal="right"/>
    </xf>
    <xf numFmtId="4" fontId="13" fillId="10" borderId="9" xfId="0" applyNumberFormat="1" applyFont="1" applyFill="1" applyBorder="1"/>
    <xf numFmtId="3" fontId="13" fillId="10" borderId="9" xfId="0" applyNumberFormat="1" applyFont="1" applyFill="1" applyBorder="1" applyAlignment="1">
      <alignment vertical="center"/>
    </xf>
    <xf numFmtId="43" fontId="13" fillId="10" borderId="3" xfId="1" applyNumberFormat="1" applyFont="1" applyFill="1" applyBorder="1" applyAlignment="1">
      <alignment vertical="center"/>
    </xf>
    <xf numFmtId="0" fontId="21" fillId="0" borderId="14" xfId="0" quotePrefix="1" applyFont="1" applyBorder="1" applyAlignment="1">
      <alignment horizontal="center"/>
    </xf>
    <xf numFmtId="0" fontId="21" fillId="0" borderId="15" xfId="0" applyFont="1" applyBorder="1"/>
    <xf numFmtId="0" fontId="21" fillId="0" borderId="18" xfId="0" quotePrefix="1" applyFont="1" applyBorder="1" applyAlignment="1">
      <alignment horizontal="center"/>
    </xf>
    <xf numFmtId="0" fontId="21" fillId="0" borderId="19" xfId="0" applyFont="1" applyBorder="1"/>
    <xf numFmtId="0" fontId="21" fillId="0" borderId="17" xfId="0" quotePrefix="1" applyFont="1" applyBorder="1" applyAlignment="1">
      <alignment horizontal="center"/>
    </xf>
    <xf numFmtId="0" fontId="21" fillId="0" borderId="8" xfId="0" applyFont="1" applyBorder="1"/>
    <xf numFmtId="0" fontId="21" fillId="0" borderId="14" xfId="0" quotePrefix="1" applyFont="1" applyBorder="1" applyAlignment="1">
      <alignment horizontal="center" vertical="center"/>
    </xf>
    <xf numFmtId="0" fontId="21" fillId="0" borderId="8" xfId="0" applyFont="1" applyBorder="1" applyAlignment="1">
      <alignment horizontal="left"/>
    </xf>
    <xf numFmtId="0" fontId="23" fillId="0" borderId="14" xfId="0" quotePrefix="1" applyFont="1" applyBorder="1" applyAlignment="1">
      <alignment horizontal="center" vertical="center"/>
    </xf>
    <xf numFmtId="0" fontId="21" fillId="0" borderId="8" xfId="0" applyFont="1" applyFill="1" applyBorder="1"/>
    <xf numFmtId="0" fontId="21" fillId="5" borderId="18" xfId="0" applyFont="1" applyFill="1" applyBorder="1" applyAlignment="1">
      <alignment horizontal="center"/>
    </xf>
    <xf numFmtId="0" fontId="21" fillId="5" borderId="8" xfId="0" applyFont="1" applyFill="1" applyBorder="1"/>
    <xf numFmtId="0" fontId="21" fillId="4" borderId="17" xfId="0" applyFont="1" applyFill="1" applyBorder="1" applyAlignment="1">
      <alignment horizontal="center"/>
    </xf>
    <xf numFmtId="0" fontId="21" fillId="4" borderId="8" xfId="0" applyFont="1" applyFill="1" applyBorder="1"/>
    <xf numFmtId="0" fontId="21" fillId="0" borderId="5" xfId="0" quotePrefix="1" applyFont="1" applyBorder="1" applyAlignment="1">
      <alignment horizontal="center"/>
    </xf>
    <xf numFmtId="0" fontId="24" fillId="0" borderId="14" xfId="0" quotePrefix="1" applyFont="1" applyBorder="1" applyAlignment="1">
      <alignment horizontal="center"/>
    </xf>
    <xf numFmtId="0" fontId="24" fillId="0" borderId="15" xfId="0" applyFont="1" applyBorder="1"/>
    <xf numFmtId="0" fontId="24" fillId="0" borderId="18" xfId="0" quotePrefix="1" applyFont="1" applyBorder="1" applyAlignment="1">
      <alignment horizontal="center"/>
    </xf>
    <xf numFmtId="0" fontId="24" fillId="0" borderId="19" xfId="0" applyFont="1" applyBorder="1"/>
    <xf numFmtId="0" fontId="24" fillId="0" borderId="17" xfId="0" quotePrefix="1" applyFont="1" applyBorder="1" applyAlignment="1">
      <alignment horizontal="center"/>
    </xf>
    <xf numFmtId="0" fontId="24" fillId="0" borderId="8" xfId="0" applyFont="1" applyBorder="1"/>
    <xf numFmtId="0" fontId="24" fillId="3" borderId="9" xfId="0" quotePrefix="1" applyFont="1" applyFill="1" applyBorder="1" applyAlignment="1">
      <alignment horizontal="left"/>
    </xf>
    <xf numFmtId="0" fontId="25" fillId="10" borderId="9" xfId="0" applyFont="1" applyFill="1" applyBorder="1" applyAlignment="1">
      <alignment vertical="center"/>
    </xf>
    <xf numFmtId="0" fontId="26" fillId="5" borderId="5" xfId="0" applyFont="1" applyFill="1" applyBorder="1" applyAlignment="1">
      <alignment horizontal="center"/>
    </xf>
    <xf numFmtId="0" fontId="26" fillId="5" borderId="6" xfId="0" applyFont="1" applyFill="1" applyBorder="1"/>
    <xf numFmtId="0" fontId="26" fillId="5" borderId="8" xfId="0" applyFont="1" applyFill="1" applyBorder="1"/>
    <xf numFmtId="0" fontId="24" fillId="0" borderId="14" xfId="0" quotePrefix="1" applyFont="1" applyBorder="1" applyAlignment="1">
      <alignment horizontal="center" vertical="center"/>
    </xf>
    <xf numFmtId="0" fontId="24" fillId="0" borderId="8" xfId="0" applyFont="1" applyBorder="1" applyAlignment="1">
      <alignment horizontal="left"/>
    </xf>
    <xf numFmtId="0" fontId="26" fillId="0" borderId="14" xfId="0" quotePrefix="1" applyFont="1" applyBorder="1" applyAlignment="1">
      <alignment horizontal="center" vertical="center"/>
    </xf>
    <xf numFmtId="0" fontId="24" fillId="0" borderId="8" xfId="0" applyFont="1" applyFill="1" applyBorder="1"/>
    <xf numFmtId="0" fontId="24" fillId="5" borderId="18" xfId="0" applyFont="1" applyFill="1" applyBorder="1" applyAlignment="1">
      <alignment horizontal="center"/>
    </xf>
    <xf numFmtId="0" fontId="24" fillId="5" borderId="8" xfId="0" applyFont="1" applyFill="1" applyBorder="1"/>
    <xf numFmtId="0" fontId="24" fillId="4" borderId="17" xfId="0" applyFont="1" applyFill="1" applyBorder="1" applyAlignment="1">
      <alignment horizontal="center"/>
    </xf>
    <xf numFmtId="0" fontId="24" fillId="4" borderId="8" xfId="0" applyFont="1" applyFill="1" applyBorder="1"/>
    <xf numFmtId="0" fontId="24" fillId="0" borderId="5" xfId="0" quotePrefix="1" applyFont="1" applyBorder="1" applyAlignment="1">
      <alignment horizontal="center"/>
    </xf>
    <xf numFmtId="0" fontId="26" fillId="5" borderId="9" xfId="0" quotePrefix="1" applyFont="1" applyFill="1" applyBorder="1" applyAlignment="1">
      <alignment horizontal="center"/>
    </xf>
    <xf numFmtId="0" fontId="26" fillId="5" borderId="3" xfId="0" applyFont="1" applyFill="1" applyBorder="1"/>
    <xf numFmtId="0" fontId="24" fillId="6" borderId="9" xfId="0" quotePrefix="1" applyFont="1" applyFill="1" applyBorder="1" applyAlignment="1">
      <alignment horizontal="left"/>
    </xf>
    <xf numFmtId="0" fontId="26" fillId="6" borderId="3" xfId="0" applyFont="1" applyFill="1" applyBorder="1" applyAlignment="1">
      <alignment vertical="center"/>
    </xf>
    <xf numFmtId="0" fontId="27" fillId="5" borderId="9" xfId="0" applyFont="1" applyFill="1" applyBorder="1"/>
    <xf numFmtId="0" fontId="28" fillId="9" borderId="9" xfId="0" quotePrefix="1" applyFont="1" applyFill="1" applyBorder="1" applyAlignment="1">
      <alignment horizontal="left" vertical="center"/>
    </xf>
    <xf numFmtId="0" fontId="22" fillId="9" borderId="9" xfId="0" applyFont="1" applyFill="1" applyBorder="1" applyAlignment="1">
      <alignment vertic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/>
    <xf numFmtId="0" fontId="23" fillId="0" borderId="8" xfId="0" applyFont="1" applyBorder="1"/>
    <xf numFmtId="0" fontId="22" fillId="8" borderId="9" xfId="0" quotePrefix="1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vertical="center"/>
    </xf>
    <xf numFmtId="0" fontId="22" fillId="9" borderId="3" xfId="0" applyFont="1" applyFill="1" applyBorder="1" applyAlignment="1">
      <alignment vertical="center"/>
    </xf>
    <xf numFmtId="0" fontId="28" fillId="8" borderId="9" xfId="0" applyFont="1" applyFill="1" applyBorder="1" applyAlignment="1">
      <alignment vertical="center"/>
    </xf>
    <xf numFmtId="0" fontId="2" fillId="5" borderId="0" xfId="0" applyFont="1" applyFill="1" applyBorder="1"/>
    <xf numFmtId="164" fontId="2" fillId="5" borderId="5" xfId="0" applyNumberFormat="1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165" fontId="2" fillId="5" borderId="7" xfId="0" applyNumberFormat="1" applyFont="1" applyFill="1" applyBorder="1" applyAlignment="1">
      <alignment horizontal="center"/>
    </xf>
    <xf numFmtId="43" fontId="2" fillId="5" borderId="5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4" fillId="5" borderId="5" xfId="0" applyFont="1" applyFill="1" applyBorder="1"/>
    <xf numFmtId="0" fontId="4" fillId="5" borderId="0" xfId="0" applyFont="1" applyFill="1" applyBorder="1"/>
    <xf numFmtId="0" fontId="4" fillId="5" borderId="7" xfId="0" applyFont="1" applyFill="1" applyBorder="1"/>
    <xf numFmtId="166" fontId="4" fillId="5" borderId="7" xfId="1" applyNumberFormat="1" applyFont="1" applyFill="1" applyBorder="1"/>
    <xf numFmtId="164" fontId="30" fillId="0" borderId="24" xfId="1" applyNumberFormat="1" applyFont="1" applyBorder="1"/>
    <xf numFmtId="164" fontId="30" fillId="0" borderId="14" xfId="1" applyNumberFormat="1" applyFont="1" applyBorder="1"/>
    <xf numFmtId="43" fontId="30" fillId="0" borderId="14" xfId="1" applyFont="1" applyBorder="1"/>
    <xf numFmtId="43" fontId="30" fillId="0" borderId="14" xfId="0" applyNumberFormat="1" applyFont="1" applyBorder="1"/>
    <xf numFmtId="164" fontId="30" fillId="0" borderId="16" xfId="1" applyNumberFormat="1" applyFont="1" applyBorder="1" applyAlignment="1">
      <alignment horizontal="right"/>
    </xf>
    <xf numFmtId="4" fontId="30" fillId="0" borderId="14" xfId="0" applyNumberFormat="1" applyFont="1" applyBorder="1"/>
    <xf numFmtId="164" fontId="30" fillId="0" borderId="25" xfId="1" applyNumberFormat="1" applyFont="1" applyBorder="1"/>
    <xf numFmtId="164" fontId="30" fillId="0" borderId="18" xfId="1" applyNumberFormat="1" applyFont="1" applyBorder="1"/>
    <xf numFmtId="43" fontId="30" fillId="0" borderId="18" xfId="1" applyFont="1" applyBorder="1"/>
    <xf numFmtId="164" fontId="30" fillId="0" borderId="20" xfId="1" applyNumberFormat="1" applyFont="1" applyBorder="1" applyAlignment="1">
      <alignment horizontal="right"/>
    </xf>
    <xf numFmtId="4" fontId="30" fillId="0" borderId="18" xfId="0" applyNumberFormat="1" applyFont="1" applyBorder="1"/>
    <xf numFmtId="164" fontId="30" fillId="0" borderId="0" xfId="1" applyNumberFormat="1" applyFont="1" applyBorder="1"/>
    <xf numFmtId="164" fontId="30" fillId="0" borderId="5" xfId="1" applyNumberFormat="1" applyFont="1" applyBorder="1"/>
    <xf numFmtId="164" fontId="30" fillId="0" borderId="17" xfId="1" applyNumberFormat="1" applyFont="1" applyBorder="1"/>
    <xf numFmtId="43" fontId="30" fillId="0" borderId="17" xfId="1" applyFont="1" applyBorder="1"/>
    <xf numFmtId="164" fontId="30" fillId="0" borderId="22" xfId="1" applyNumberFormat="1" applyFont="1" applyBorder="1" applyAlignment="1">
      <alignment horizontal="right"/>
    </xf>
    <xf numFmtId="4" fontId="30" fillId="0" borderId="17" xfId="0" applyNumberFormat="1" applyFont="1" applyBorder="1"/>
    <xf numFmtId="0" fontId="30" fillId="0" borderId="0" xfId="0" applyFont="1" applyBorder="1"/>
    <xf numFmtId="164" fontId="30" fillId="0" borderId="4" xfId="1" applyNumberFormat="1" applyFont="1" applyBorder="1"/>
    <xf numFmtId="43" fontId="30" fillId="0" borderId="17" xfId="0" applyNumberFormat="1" applyFont="1" applyBorder="1"/>
    <xf numFmtId="164" fontId="29" fillId="9" borderId="3" xfId="1" applyNumberFormat="1" applyFont="1" applyFill="1" applyBorder="1" applyAlignment="1">
      <alignment vertical="center"/>
    </xf>
    <xf numFmtId="164" fontId="29" fillId="9" borderId="9" xfId="1" applyNumberFormat="1" applyFont="1" applyFill="1" applyBorder="1" applyAlignment="1">
      <alignment horizontal="right" vertical="center"/>
    </xf>
    <xf numFmtId="4" fontId="29" fillId="9" borderId="9" xfId="0" applyNumberFormat="1" applyFont="1" applyFill="1" applyBorder="1" applyAlignment="1">
      <alignment vertical="center"/>
    </xf>
    <xf numFmtId="3" fontId="29" fillId="9" borderId="9" xfId="0" applyNumberFormat="1" applyFont="1" applyFill="1" applyBorder="1" applyAlignment="1">
      <alignment vertical="center"/>
    </xf>
    <xf numFmtId="43" fontId="29" fillId="9" borderId="3" xfId="1" applyNumberFormat="1" applyFont="1" applyFill="1" applyBorder="1" applyAlignment="1">
      <alignment vertical="center"/>
    </xf>
    <xf numFmtId="0" fontId="30" fillId="0" borderId="5" xfId="0" applyFont="1" applyBorder="1"/>
    <xf numFmtId="0" fontId="30" fillId="0" borderId="7" xfId="0" applyFont="1" applyBorder="1"/>
    <xf numFmtId="164" fontId="30" fillId="0" borderId="15" xfId="1" applyNumberFormat="1" applyFont="1" applyBorder="1"/>
    <xf numFmtId="164" fontId="30" fillId="0" borderId="19" xfId="1" applyNumberFormat="1" applyFont="1" applyBorder="1"/>
    <xf numFmtId="164" fontId="30" fillId="5" borderId="19" xfId="1" applyNumberFormat="1" applyFont="1" applyFill="1" applyBorder="1"/>
    <xf numFmtId="164" fontId="30" fillId="5" borderId="5" xfId="1" applyNumberFormat="1" applyFont="1" applyFill="1" applyBorder="1"/>
    <xf numFmtId="164" fontId="30" fillId="5" borderId="18" xfId="1" applyNumberFormat="1" applyFont="1" applyFill="1" applyBorder="1"/>
    <xf numFmtId="43" fontId="30" fillId="5" borderId="18" xfId="1" applyFont="1" applyFill="1" applyBorder="1"/>
    <xf numFmtId="164" fontId="30" fillId="5" borderId="16" xfId="1" applyNumberFormat="1" applyFont="1" applyFill="1" applyBorder="1" applyAlignment="1">
      <alignment horizontal="right"/>
    </xf>
    <xf numFmtId="4" fontId="30" fillId="5" borderId="18" xfId="0" applyNumberFormat="1" applyFont="1" applyFill="1" applyBorder="1"/>
    <xf numFmtId="164" fontId="30" fillId="4" borderId="17" xfId="1" applyNumberFormat="1" applyFont="1" applyFill="1" applyBorder="1"/>
    <xf numFmtId="164" fontId="30" fillId="4" borderId="5" xfId="1" applyNumberFormat="1" applyFont="1" applyFill="1" applyBorder="1"/>
    <xf numFmtId="164" fontId="30" fillId="0" borderId="7" xfId="1" applyNumberFormat="1" applyFont="1" applyBorder="1" applyAlignment="1">
      <alignment horizontal="right"/>
    </xf>
    <xf numFmtId="164" fontId="29" fillId="9" borderId="9" xfId="1" applyNumberFormat="1" applyFont="1" applyFill="1" applyBorder="1" applyAlignment="1">
      <alignment vertical="center"/>
    </xf>
    <xf numFmtId="43" fontId="29" fillId="9" borderId="9" xfId="0" applyNumberFormat="1" applyFont="1" applyFill="1" applyBorder="1" applyAlignment="1">
      <alignment vertical="center"/>
    </xf>
    <xf numFmtId="164" fontId="32" fillId="8" borderId="9" xfId="1" applyNumberFormat="1" applyFont="1" applyFill="1" applyBorder="1" applyAlignment="1">
      <alignment vertical="center"/>
    </xf>
    <xf numFmtId="43" fontId="32" fillId="8" borderId="9" xfId="0" applyNumberFormat="1" applyFont="1" applyFill="1" applyBorder="1" applyAlignment="1">
      <alignment vertical="center"/>
    </xf>
    <xf numFmtId="43" fontId="30" fillId="0" borderId="5" xfId="1" applyFont="1" applyBorder="1"/>
    <xf numFmtId="43" fontId="30" fillId="0" borderId="5" xfId="0" applyNumberFormat="1" applyFont="1" applyBorder="1"/>
    <xf numFmtId="164" fontId="33" fillId="8" borderId="5" xfId="0" applyNumberFormat="1" applyFont="1" applyFill="1" applyBorder="1" applyAlignment="1">
      <alignment horizontal="center" vertical="center"/>
    </xf>
    <xf numFmtId="164" fontId="33" fillId="8" borderId="0" xfId="0" applyNumberFormat="1" applyFont="1" applyFill="1" applyBorder="1" applyAlignment="1">
      <alignment horizontal="center" vertical="center"/>
    </xf>
    <xf numFmtId="165" fontId="33" fillId="8" borderId="7" xfId="0" applyNumberFormat="1" applyFont="1" applyFill="1" applyBorder="1" applyAlignment="1">
      <alignment horizontal="center" vertical="center"/>
    </xf>
    <xf numFmtId="43" fontId="33" fillId="8" borderId="5" xfId="0" applyNumberFormat="1" applyFont="1" applyFill="1" applyBorder="1" applyAlignment="1">
      <alignment horizontal="center" vertical="center"/>
    </xf>
    <xf numFmtId="164" fontId="33" fillId="8" borderId="7" xfId="0" applyNumberFormat="1" applyFont="1" applyFill="1" applyBorder="1" applyAlignment="1">
      <alignment horizontal="center" vertical="center"/>
    </xf>
    <xf numFmtId="0" fontId="34" fillId="5" borderId="0" xfId="0" applyFont="1" applyFill="1" applyBorder="1"/>
    <xf numFmtId="164" fontId="34" fillId="5" borderId="5" xfId="0" applyNumberFormat="1" applyFont="1" applyFill="1" applyBorder="1" applyAlignment="1">
      <alignment horizontal="center"/>
    </xf>
    <xf numFmtId="164" fontId="34" fillId="5" borderId="0" xfId="0" applyNumberFormat="1" applyFont="1" applyFill="1" applyBorder="1" applyAlignment="1">
      <alignment horizontal="center"/>
    </xf>
    <xf numFmtId="165" fontId="34" fillId="5" borderId="7" xfId="0" applyNumberFormat="1" applyFont="1" applyFill="1" applyBorder="1" applyAlignment="1">
      <alignment horizontal="center"/>
    </xf>
    <xf numFmtId="43" fontId="34" fillId="5" borderId="5" xfId="0" applyNumberFormat="1" applyFont="1" applyFill="1" applyBorder="1" applyAlignment="1">
      <alignment horizontal="center"/>
    </xf>
    <xf numFmtId="164" fontId="34" fillId="5" borderId="7" xfId="0" applyNumberFormat="1" applyFont="1" applyFill="1" applyBorder="1" applyAlignment="1">
      <alignment horizontal="center"/>
    </xf>
    <xf numFmtId="0" fontId="35" fillId="5" borderId="5" xfId="0" applyFont="1" applyFill="1" applyBorder="1"/>
    <xf numFmtId="0" fontId="35" fillId="5" borderId="0" xfId="0" applyFont="1" applyFill="1" applyBorder="1"/>
    <xf numFmtId="0" fontId="35" fillId="5" borderId="7" xfId="0" applyFont="1" applyFill="1" applyBorder="1"/>
    <xf numFmtId="166" fontId="35" fillId="5" borderId="7" xfId="1" applyNumberFormat="1" applyFont="1" applyFill="1" applyBorder="1"/>
    <xf numFmtId="164" fontId="36" fillId="0" borderId="24" xfId="1" applyNumberFormat="1" applyFont="1" applyBorder="1"/>
    <xf numFmtId="164" fontId="36" fillId="0" borderId="14" xfId="1" applyNumberFormat="1" applyFont="1" applyBorder="1"/>
    <xf numFmtId="43" fontId="36" fillId="0" borderId="14" xfId="1" applyFont="1" applyBorder="1"/>
    <xf numFmtId="43" fontId="36" fillId="0" borderId="14" xfId="0" applyNumberFormat="1" applyFont="1" applyBorder="1"/>
    <xf numFmtId="164" fontId="36" fillId="0" borderId="16" xfId="1" applyNumberFormat="1" applyFont="1" applyBorder="1" applyAlignment="1">
      <alignment horizontal="right"/>
    </xf>
    <xf numFmtId="4" fontId="36" fillId="0" borderId="14" xfId="0" applyNumberFormat="1" applyFont="1" applyBorder="1"/>
    <xf numFmtId="164" fontId="36" fillId="0" borderId="25" xfId="1" applyNumberFormat="1" applyFont="1" applyBorder="1"/>
    <xf numFmtId="164" fontId="36" fillId="0" borderId="18" xfId="1" applyNumberFormat="1" applyFont="1" applyBorder="1"/>
    <xf numFmtId="43" fontId="36" fillId="0" borderId="18" xfId="1" applyFont="1" applyBorder="1"/>
    <xf numFmtId="164" fontId="36" fillId="0" borderId="20" xfId="1" applyNumberFormat="1" applyFont="1" applyBorder="1" applyAlignment="1">
      <alignment horizontal="right"/>
    </xf>
    <xf numFmtId="4" fontId="36" fillId="0" borderId="18" xfId="0" applyNumberFormat="1" applyFont="1" applyBorder="1"/>
    <xf numFmtId="164" fontId="36" fillId="0" borderId="0" xfId="1" applyNumberFormat="1" applyFont="1" applyBorder="1"/>
    <xf numFmtId="164" fontId="36" fillId="0" borderId="5" xfId="1" applyNumberFormat="1" applyFont="1" applyBorder="1"/>
    <xf numFmtId="164" fontId="36" fillId="0" borderId="17" xfId="1" applyNumberFormat="1" applyFont="1" applyBorder="1"/>
    <xf numFmtId="43" fontId="36" fillId="0" borderId="17" xfId="1" applyFont="1" applyBorder="1"/>
    <xf numFmtId="164" fontId="36" fillId="0" borderId="22" xfId="1" applyNumberFormat="1" applyFont="1" applyBorder="1" applyAlignment="1">
      <alignment horizontal="right"/>
    </xf>
    <xf numFmtId="4" fontId="36" fillId="0" borderId="17" xfId="0" applyNumberFormat="1" applyFont="1" applyBorder="1"/>
    <xf numFmtId="0" fontId="36" fillId="0" borderId="0" xfId="0" applyFont="1" applyBorder="1"/>
    <xf numFmtId="164" fontId="36" fillId="0" borderId="4" xfId="1" applyNumberFormat="1" applyFont="1" applyBorder="1"/>
    <xf numFmtId="43" fontId="36" fillId="0" borderId="17" xfId="0" applyNumberFormat="1" applyFont="1" applyBorder="1"/>
    <xf numFmtId="164" fontId="33" fillId="9" borderId="3" xfId="1" applyNumberFormat="1" applyFont="1" applyFill="1" applyBorder="1" applyAlignment="1">
      <alignment vertical="center"/>
    </xf>
    <xf numFmtId="164" fontId="33" fillId="9" borderId="9" xfId="1" applyNumberFormat="1" applyFont="1" applyFill="1" applyBorder="1" applyAlignment="1">
      <alignment horizontal="right" vertical="center"/>
    </xf>
    <xf numFmtId="4" fontId="33" fillId="9" borderId="9" xfId="0" applyNumberFormat="1" applyFont="1" applyFill="1" applyBorder="1" applyAlignment="1">
      <alignment vertical="center"/>
    </xf>
    <xf numFmtId="3" fontId="33" fillId="9" borderId="9" xfId="0" applyNumberFormat="1" applyFont="1" applyFill="1" applyBorder="1" applyAlignment="1">
      <alignment vertical="center"/>
    </xf>
    <xf numFmtId="43" fontId="33" fillId="9" borderId="3" xfId="1" applyNumberFormat="1" applyFont="1" applyFill="1" applyBorder="1" applyAlignment="1">
      <alignment vertical="center"/>
    </xf>
    <xf numFmtId="0" fontId="37" fillId="0" borderId="8" xfId="0" applyFont="1" applyBorder="1"/>
    <xf numFmtId="164" fontId="37" fillId="0" borderId="15" xfId="1" applyNumberFormat="1" applyFont="1" applyBorder="1"/>
    <xf numFmtId="0" fontId="36" fillId="0" borderId="5" xfId="0" applyFont="1" applyBorder="1"/>
    <xf numFmtId="0" fontId="36" fillId="0" borderId="7" xfId="0" applyFont="1" applyBorder="1"/>
    <xf numFmtId="164" fontId="36" fillId="0" borderId="15" xfId="1" applyNumberFormat="1" applyFont="1" applyBorder="1"/>
    <xf numFmtId="164" fontId="36" fillId="0" borderId="19" xfId="1" applyNumberFormat="1" applyFont="1" applyBorder="1"/>
    <xf numFmtId="164" fontId="36" fillId="5" borderId="19" xfId="1" applyNumberFormat="1" applyFont="1" applyFill="1" applyBorder="1"/>
    <xf numFmtId="164" fontId="36" fillId="5" borderId="5" xfId="1" applyNumberFormat="1" applyFont="1" applyFill="1" applyBorder="1"/>
    <xf numFmtId="164" fontId="36" fillId="5" borderId="18" xfId="1" applyNumberFormat="1" applyFont="1" applyFill="1" applyBorder="1"/>
    <xf numFmtId="43" fontId="36" fillId="5" borderId="14" xfId="1" applyFont="1" applyFill="1" applyBorder="1"/>
    <xf numFmtId="43" fontId="36" fillId="5" borderId="18" xfId="1" applyFont="1" applyFill="1" applyBorder="1"/>
    <xf numFmtId="164" fontId="36" fillId="5" borderId="16" xfId="1" applyNumberFormat="1" applyFont="1" applyFill="1" applyBorder="1" applyAlignment="1">
      <alignment horizontal="right"/>
    </xf>
    <xf numFmtId="4" fontId="36" fillId="5" borderId="18" xfId="0" applyNumberFormat="1" applyFont="1" applyFill="1" applyBorder="1"/>
    <xf numFmtId="164" fontId="36" fillId="4" borderId="17" xfId="1" applyNumberFormat="1" applyFont="1" applyFill="1" applyBorder="1"/>
    <xf numFmtId="164" fontId="36" fillId="4" borderId="5" xfId="1" applyNumberFormat="1" applyFont="1" applyFill="1" applyBorder="1"/>
    <xf numFmtId="164" fontId="36" fillId="0" borderId="7" xfId="1" applyNumberFormat="1" applyFont="1" applyBorder="1" applyAlignment="1">
      <alignment horizontal="right"/>
    </xf>
    <xf numFmtId="164" fontId="33" fillId="9" borderId="9" xfId="1" applyNumberFormat="1" applyFont="1" applyFill="1" applyBorder="1" applyAlignment="1">
      <alignment vertical="center"/>
    </xf>
    <xf numFmtId="43" fontId="33" fillId="9" borderId="9" xfId="0" applyNumberFormat="1" applyFont="1" applyFill="1" applyBorder="1" applyAlignment="1">
      <alignment vertical="center"/>
    </xf>
    <xf numFmtId="164" fontId="38" fillId="8" borderId="9" xfId="1" applyNumberFormat="1" applyFont="1" applyFill="1" applyBorder="1" applyAlignment="1">
      <alignment vertical="center"/>
    </xf>
    <xf numFmtId="43" fontId="38" fillId="8" borderId="9" xfId="0" applyNumberFormat="1" applyFont="1" applyFill="1" applyBorder="1" applyAlignment="1">
      <alignment vertical="center"/>
    </xf>
    <xf numFmtId="43" fontId="36" fillId="0" borderId="5" xfId="1" applyFont="1" applyBorder="1"/>
    <xf numFmtId="43" fontId="36" fillId="0" borderId="5" xfId="0" applyNumberFormat="1" applyFont="1" applyBorder="1"/>
    <xf numFmtId="41" fontId="36" fillId="0" borderId="0" xfId="2" applyFont="1" applyBorder="1"/>
    <xf numFmtId="164" fontId="33" fillId="8" borderId="9" xfId="0" applyNumberFormat="1" applyFont="1" applyFill="1" applyBorder="1" applyAlignment="1">
      <alignment vertical="center"/>
    </xf>
    <xf numFmtId="43" fontId="30" fillId="0" borderId="18" xfId="0" applyNumberFormat="1" applyFont="1" applyBorder="1"/>
    <xf numFmtId="0" fontId="31" fillId="0" borderId="0" xfId="0" applyFont="1" applyBorder="1"/>
    <xf numFmtId="164" fontId="31" fillId="0" borderId="12" xfId="1" applyNumberFormat="1" applyFont="1" applyBorder="1"/>
    <xf numFmtId="0" fontId="30" fillId="0" borderId="8" xfId="0" applyFont="1" applyBorder="1"/>
    <xf numFmtId="164" fontId="31" fillId="0" borderId="14" xfId="1" applyNumberFormat="1" applyFont="1" applyBorder="1"/>
    <xf numFmtId="164" fontId="30" fillId="5" borderId="25" xfId="1" applyNumberFormat="1" applyFont="1" applyFill="1" applyBorder="1"/>
    <xf numFmtId="43" fontId="30" fillId="5" borderId="18" xfId="0" applyNumberFormat="1" applyFont="1" applyFill="1" applyBorder="1"/>
    <xf numFmtId="164" fontId="30" fillId="4" borderId="22" xfId="1" applyNumberFormat="1" applyFont="1" applyFill="1" applyBorder="1"/>
    <xf numFmtId="164" fontId="30" fillId="4" borderId="21" xfId="1" applyNumberFormat="1" applyFont="1" applyFill="1" applyBorder="1"/>
    <xf numFmtId="43" fontId="30" fillId="4" borderId="17" xfId="1" applyFont="1" applyFill="1" applyBorder="1"/>
    <xf numFmtId="43" fontId="30" fillId="4" borderId="17" xfId="0" applyNumberFormat="1" applyFont="1" applyFill="1" applyBorder="1"/>
    <xf numFmtId="164" fontId="30" fillId="0" borderId="7" xfId="1" applyNumberFormat="1" applyFont="1" applyBorder="1"/>
    <xf numFmtId="164" fontId="30" fillId="0" borderId="21" xfId="1" applyNumberFormat="1" applyFont="1" applyBorder="1"/>
    <xf numFmtId="43" fontId="32" fillId="8" borderId="9" xfId="1" applyFont="1" applyFill="1" applyBorder="1" applyAlignment="1">
      <alignment vertical="center"/>
    </xf>
    <xf numFmtId="41" fontId="39" fillId="0" borderId="0" xfId="2" applyFont="1" applyBorder="1"/>
    <xf numFmtId="0" fontId="2" fillId="5" borderId="1" xfId="0" quotePrefix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5" xfId="0" quotePrefix="1" applyFont="1" applyFill="1" applyBorder="1" applyAlignment="1">
      <alignment horizontal="center"/>
    </xf>
    <xf numFmtId="0" fontId="2" fillId="5" borderId="8" xfId="0" applyFont="1" applyFill="1" applyBorder="1"/>
    <xf numFmtId="164" fontId="3" fillId="5" borderId="1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43" fontId="3" fillId="5" borderId="1" xfId="0" applyNumberFormat="1" applyFont="1" applyFill="1" applyBorder="1" applyAlignment="1">
      <alignment horizontal="center"/>
    </xf>
    <xf numFmtId="43" fontId="3" fillId="5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64" fontId="3" fillId="5" borderId="23" xfId="0" applyNumberFormat="1" applyFont="1" applyFill="1" applyBorder="1" applyAlignment="1">
      <alignment horizontal="center"/>
    </xf>
    <xf numFmtId="164" fontId="3" fillId="5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3" fillId="7" borderId="23" xfId="0" applyNumberFormat="1" applyFont="1" applyFill="1" applyBorder="1" applyAlignment="1">
      <alignment horizontal="center"/>
    </xf>
    <xf numFmtId="164" fontId="3" fillId="7" borderId="7" xfId="0" applyNumberFormat="1" applyFont="1" applyFill="1" applyBorder="1" applyAlignment="1">
      <alignment horizontal="center"/>
    </xf>
    <xf numFmtId="164" fontId="3" fillId="7" borderId="27" xfId="0" applyNumberFormat="1" applyFont="1" applyFill="1" applyBorder="1" applyAlignment="1">
      <alignment horizontal="center"/>
    </xf>
    <xf numFmtId="164" fontId="3" fillId="7" borderId="28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164" fontId="3" fillId="7" borderId="5" xfId="0" applyNumberFormat="1" applyFont="1" applyFill="1" applyBorder="1" applyAlignment="1">
      <alignment horizontal="center"/>
    </xf>
    <xf numFmtId="43" fontId="3" fillId="7" borderId="1" xfId="0" applyNumberFormat="1" applyFont="1" applyFill="1" applyBorder="1" applyAlignment="1">
      <alignment horizontal="center"/>
    </xf>
    <xf numFmtId="43" fontId="3" fillId="7" borderId="5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3" fillId="7" borderId="5" xfId="0" applyNumberFormat="1" applyFont="1" applyFill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opLeftCell="A13" zoomScale="96" zoomScaleNormal="96" workbookViewId="0">
      <selection activeCell="A5" sqref="A5"/>
    </sheetView>
  </sheetViews>
  <sheetFormatPr defaultRowHeight="15"/>
  <cols>
    <col min="1" max="1" width="4.140625" customWidth="1"/>
    <col min="2" max="2" width="7.85546875" customWidth="1"/>
    <col min="3" max="3" width="44.42578125" customWidth="1"/>
    <col min="4" max="4" width="16.85546875" customWidth="1"/>
    <col min="5" max="5" width="15.7109375" customWidth="1"/>
    <col min="6" max="6" width="12" customWidth="1"/>
    <col min="7" max="7" width="9" customWidth="1"/>
    <col min="8" max="8" width="16.140625" customWidth="1"/>
    <col min="9" max="9" width="10" customWidth="1"/>
    <col min="10" max="10" width="14.42578125" customWidth="1"/>
    <col min="11" max="11" width="8.85546875" customWidth="1"/>
    <col min="12" max="12" width="15.85546875" customWidth="1"/>
    <col min="13" max="13" width="8.85546875" customWidth="1"/>
    <col min="14" max="14" width="7.85546875" customWidth="1"/>
  </cols>
  <sheetData>
    <row r="1" spans="1:14">
      <c r="B1" s="1"/>
      <c r="E1" s="1"/>
      <c r="F1" s="429" t="s">
        <v>75</v>
      </c>
      <c r="G1" s="429"/>
      <c r="H1" s="429"/>
      <c r="I1" s="429"/>
      <c r="J1" s="1"/>
      <c r="K1" s="1"/>
      <c r="L1" s="1"/>
      <c r="M1" s="1"/>
      <c r="N1" s="1"/>
    </row>
    <row r="2" spans="1:14">
      <c r="A2" s="436" t="s">
        <v>0</v>
      </c>
      <c r="B2" s="436"/>
      <c r="C2" s="436"/>
      <c r="D2" s="436"/>
      <c r="E2" s="436"/>
      <c r="F2" s="429" t="s">
        <v>76</v>
      </c>
      <c r="G2" s="429"/>
      <c r="H2" s="429"/>
      <c r="I2" s="429"/>
      <c r="J2" s="2" t="s">
        <v>1</v>
      </c>
      <c r="K2" s="2"/>
      <c r="L2" s="2"/>
      <c r="M2" s="2"/>
      <c r="N2" s="2"/>
    </row>
    <row r="3" spans="1:14">
      <c r="A3" s="436" t="s">
        <v>57</v>
      </c>
      <c r="B3" s="436"/>
      <c r="C3" s="436"/>
      <c r="D3" s="3"/>
      <c r="E3" s="4"/>
      <c r="F3" s="2"/>
      <c r="G3" s="2"/>
      <c r="H3" s="2"/>
      <c r="I3" s="2"/>
      <c r="J3" s="2"/>
      <c r="K3" s="2" t="s">
        <v>2</v>
      </c>
      <c r="L3" s="2"/>
      <c r="M3" s="2"/>
      <c r="N3" s="2"/>
    </row>
    <row r="4" spans="1:14">
      <c r="A4" s="436" t="s">
        <v>58</v>
      </c>
      <c r="B4" s="436"/>
      <c r="C4" s="436"/>
      <c r="D4" s="3"/>
      <c r="E4" s="4"/>
      <c r="F4" s="2"/>
      <c r="G4" s="2"/>
      <c r="H4" s="2"/>
      <c r="I4" s="2"/>
      <c r="J4" s="2"/>
      <c r="K4" s="2"/>
      <c r="L4" s="2"/>
      <c r="M4" s="2"/>
      <c r="N4" s="2"/>
    </row>
    <row r="5" spans="1:14" ht="15.75" thickBot="1">
      <c r="A5" s="5" t="s">
        <v>82</v>
      </c>
      <c r="B5" s="5"/>
      <c r="C5" s="5"/>
      <c r="D5" s="5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5.75" thickBot="1">
      <c r="A6" s="437" t="s">
        <v>3</v>
      </c>
      <c r="B6" s="439" t="s">
        <v>4</v>
      </c>
      <c r="C6" s="439" t="s">
        <v>5</v>
      </c>
      <c r="D6" s="6" t="s">
        <v>6</v>
      </c>
      <c r="E6" s="7" t="s">
        <v>7</v>
      </c>
      <c r="F6" s="430" t="s">
        <v>8</v>
      </c>
      <c r="G6" s="431"/>
      <c r="H6" s="430" t="s">
        <v>9</v>
      </c>
      <c r="I6" s="431"/>
      <c r="J6" s="430" t="s">
        <v>10</v>
      </c>
      <c r="K6" s="431"/>
      <c r="L6" s="430" t="s">
        <v>11</v>
      </c>
      <c r="M6" s="431"/>
      <c r="N6" s="8" t="s">
        <v>12</v>
      </c>
    </row>
    <row r="7" spans="1:14" ht="15.75" thickBot="1">
      <c r="A7" s="438"/>
      <c r="B7" s="440"/>
      <c r="C7" s="440"/>
      <c r="D7" s="9" t="s">
        <v>13</v>
      </c>
      <c r="E7" s="10" t="s">
        <v>14</v>
      </c>
      <c r="F7" s="11" t="s">
        <v>15</v>
      </c>
      <c r="G7" s="12" t="s">
        <v>16</v>
      </c>
      <c r="H7" s="13" t="s">
        <v>15</v>
      </c>
      <c r="I7" s="14" t="s">
        <v>16</v>
      </c>
      <c r="J7" s="11" t="s">
        <v>15</v>
      </c>
      <c r="K7" s="15" t="s">
        <v>16</v>
      </c>
      <c r="L7" s="16" t="s">
        <v>15</v>
      </c>
      <c r="M7" s="15" t="s">
        <v>16</v>
      </c>
      <c r="N7" s="17"/>
    </row>
    <row r="8" spans="1:14" ht="15.75" thickBot="1">
      <c r="A8" s="18">
        <v>1</v>
      </c>
      <c r="B8" s="19">
        <v>2</v>
      </c>
      <c r="C8" s="12">
        <v>3</v>
      </c>
      <c r="D8" s="20">
        <v>4</v>
      </c>
      <c r="E8" s="21">
        <v>4</v>
      </c>
      <c r="F8" s="19">
        <v>5</v>
      </c>
      <c r="G8" s="12" t="s">
        <v>17</v>
      </c>
      <c r="H8" s="18">
        <v>7</v>
      </c>
      <c r="I8" s="8" t="s">
        <v>18</v>
      </c>
      <c r="J8" s="19" t="s">
        <v>19</v>
      </c>
      <c r="K8" s="18" t="s">
        <v>20</v>
      </c>
      <c r="L8" s="12" t="s">
        <v>21</v>
      </c>
      <c r="M8" s="18" t="s">
        <v>22</v>
      </c>
      <c r="N8" s="8">
        <v>13</v>
      </c>
    </row>
    <row r="9" spans="1:14">
      <c r="A9" s="36">
        <v>1</v>
      </c>
      <c r="B9" s="37" t="s">
        <v>23</v>
      </c>
      <c r="C9" s="38" t="s">
        <v>24</v>
      </c>
      <c r="D9" s="434"/>
      <c r="E9" s="425"/>
      <c r="F9" s="425"/>
      <c r="G9" s="432"/>
      <c r="H9" s="425"/>
      <c r="I9" s="427"/>
      <c r="J9" s="425"/>
      <c r="K9" s="427"/>
      <c r="L9" s="425"/>
      <c r="M9" s="427"/>
      <c r="N9" s="425"/>
    </row>
    <row r="10" spans="1:14" ht="15.75" thickBot="1">
      <c r="A10" s="39"/>
      <c r="B10" s="40"/>
      <c r="C10" s="41" t="s">
        <v>25</v>
      </c>
      <c r="D10" s="435"/>
      <c r="E10" s="426"/>
      <c r="F10" s="426"/>
      <c r="G10" s="433"/>
      <c r="H10" s="426"/>
      <c r="I10" s="428"/>
      <c r="J10" s="426"/>
      <c r="K10" s="428"/>
      <c r="L10" s="426"/>
      <c r="M10" s="428"/>
      <c r="N10" s="426"/>
    </row>
    <row r="11" spans="1:14" ht="24" customHeight="1" thickBot="1">
      <c r="A11" s="39"/>
      <c r="B11" s="40" t="s">
        <v>26</v>
      </c>
      <c r="C11" s="41" t="s">
        <v>27</v>
      </c>
      <c r="D11" s="320">
        <v>3854414000</v>
      </c>
      <c r="E11" s="320">
        <v>3854414000</v>
      </c>
      <c r="F11" s="320">
        <f>SUM(F27+F46+F49)</f>
        <v>0</v>
      </c>
      <c r="G11" s="320">
        <f>SUM(F50/E50*100)</f>
        <v>0</v>
      </c>
      <c r="H11" s="320">
        <f>SUM(H27+H46+H49)</f>
        <v>168849381</v>
      </c>
      <c r="I11" s="337">
        <f>SUM(H50/E50*100)</f>
        <v>4.3806757914432648</v>
      </c>
      <c r="J11" s="320">
        <f>SUM(J27+J46+J49)</f>
        <v>168849381</v>
      </c>
      <c r="K11" s="337">
        <f>SUM(J50/E50*100)</f>
        <v>4.3806757914432648</v>
      </c>
      <c r="L11" s="320">
        <f>E50-J50</f>
        <v>3685564619</v>
      </c>
      <c r="M11" s="337">
        <f>SUM(L50/E50*100)</f>
        <v>95.619324208556733</v>
      </c>
      <c r="N11" s="228"/>
    </row>
    <row r="12" spans="1:14">
      <c r="A12" s="39"/>
      <c r="B12" s="40" t="s">
        <v>29</v>
      </c>
      <c r="C12" s="41" t="s">
        <v>28</v>
      </c>
      <c r="D12" s="288"/>
      <c r="E12" s="289"/>
      <c r="F12" s="290"/>
      <c r="G12" s="291"/>
      <c r="H12" s="289"/>
      <c r="I12" s="292"/>
      <c r="J12" s="290"/>
      <c r="K12" s="292"/>
      <c r="L12" s="293"/>
      <c r="M12" s="292"/>
      <c r="N12" s="45"/>
    </row>
    <row r="13" spans="1:14">
      <c r="A13" s="39"/>
      <c r="B13" s="40">
        <v>51</v>
      </c>
      <c r="C13" s="41" t="s">
        <v>30</v>
      </c>
      <c r="D13" s="288"/>
      <c r="E13" s="289"/>
      <c r="F13" s="290"/>
      <c r="G13" s="291"/>
      <c r="H13" s="289"/>
      <c r="I13" s="292"/>
      <c r="J13" s="290"/>
      <c r="K13" s="292"/>
      <c r="L13" s="293"/>
      <c r="M13" s="292"/>
      <c r="N13" s="45"/>
    </row>
    <row r="14" spans="1:14">
      <c r="A14" s="39"/>
      <c r="B14" s="40">
        <v>1</v>
      </c>
      <c r="C14" s="41" t="s">
        <v>31</v>
      </c>
      <c r="D14" s="288"/>
      <c r="E14" s="294"/>
      <c r="F14" s="295"/>
      <c r="G14" s="296"/>
      <c r="H14" s="294"/>
      <c r="I14" s="294"/>
      <c r="J14" s="295"/>
      <c r="K14" s="294"/>
      <c r="L14" s="297"/>
      <c r="M14" s="294"/>
      <c r="N14" s="50"/>
    </row>
    <row r="15" spans="1:14" ht="15.75">
      <c r="A15" s="23"/>
      <c r="B15" s="94">
        <v>511111</v>
      </c>
      <c r="C15" s="240" t="s">
        <v>32</v>
      </c>
      <c r="D15" s="298">
        <v>811536000</v>
      </c>
      <c r="E15" s="299">
        <v>811536000</v>
      </c>
      <c r="F15" s="299"/>
      <c r="G15" s="300">
        <f t="shared" ref="G15:G25" si="0">SUM(F15/E15*100)</f>
        <v>0</v>
      </c>
      <c r="H15" s="299">
        <v>71655540</v>
      </c>
      <c r="I15" s="300">
        <f t="shared" ref="I15:I25" si="1">SUM(H15/E15*100)</f>
        <v>8.8296193884189975</v>
      </c>
      <c r="J15" s="299">
        <f t="shared" ref="J15:J25" si="2">F15+H15</f>
        <v>71655540</v>
      </c>
      <c r="K15" s="301">
        <f t="shared" ref="K15:K25" si="3">SUM(J15/E15*100)</f>
        <v>8.8296193884189975</v>
      </c>
      <c r="L15" s="302">
        <f t="shared" ref="L15:L25" si="4">E15-J15</f>
        <v>739880460</v>
      </c>
      <c r="M15" s="303">
        <f t="shared" ref="M15:M25" si="5">SUM(L15/E15*100)</f>
        <v>91.17038061158101</v>
      </c>
      <c r="N15" s="95"/>
    </row>
    <row r="16" spans="1:14" ht="15.75">
      <c r="A16" s="25"/>
      <c r="B16" s="103">
        <v>511119</v>
      </c>
      <c r="C16" s="242" t="s">
        <v>33</v>
      </c>
      <c r="D16" s="304">
        <v>20000</v>
      </c>
      <c r="E16" s="305">
        <v>20000</v>
      </c>
      <c r="F16" s="305"/>
      <c r="G16" s="306">
        <f t="shared" si="0"/>
        <v>0</v>
      </c>
      <c r="H16" s="305">
        <v>1329</v>
      </c>
      <c r="I16" s="306">
        <f t="shared" si="1"/>
        <v>6.6449999999999996</v>
      </c>
      <c r="J16" s="299">
        <f t="shared" si="2"/>
        <v>1329</v>
      </c>
      <c r="K16" s="406">
        <f t="shared" si="3"/>
        <v>6.6449999999999996</v>
      </c>
      <c r="L16" s="307">
        <f t="shared" si="4"/>
        <v>18671</v>
      </c>
      <c r="M16" s="308">
        <f t="shared" si="5"/>
        <v>93.355000000000004</v>
      </c>
      <c r="N16" s="159"/>
    </row>
    <row r="17" spans="1:14" ht="15.75">
      <c r="A17" s="25"/>
      <c r="B17" s="103">
        <v>511121</v>
      </c>
      <c r="C17" s="242" t="s">
        <v>34</v>
      </c>
      <c r="D17" s="304">
        <v>56805000</v>
      </c>
      <c r="E17" s="305">
        <v>56805000</v>
      </c>
      <c r="F17" s="305"/>
      <c r="G17" s="306">
        <f t="shared" si="0"/>
        <v>0</v>
      </c>
      <c r="H17" s="305">
        <v>4848062</v>
      </c>
      <c r="I17" s="306">
        <f t="shared" si="1"/>
        <v>8.5345691400404888</v>
      </c>
      <c r="J17" s="299">
        <f t="shared" si="2"/>
        <v>4848062</v>
      </c>
      <c r="K17" s="406">
        <f t="shared" si="3"/>
        <v>8.5345691400404888</v>
      </c>
      <c r="L17" s="307">
        <f t="shared" si="4"/>
        <v>51956938</v>
      </c>
      <c r="M17" s="308">
        <f t="shared" si="5"/>
        <v>91.465430859959511</v>
      </c>
      <c r="N17" s="159"/>
    </row>
    <row r="18" spans="1:14" ht="15.75">
      <c r="A18" s="25"/>
      <c r="B18" s="103">
        <v>511122</v>
      </c>
      <c r="C18" s="242" t="s">
        <v>35</v>
      </c>
      <c r="D18" s="304">
        <v>15833000</v>
      </c>
      <c r="E18" s="305">
        <v>15833000</v>
      </c>
      <c r="F18" s="305"/>
      <c r="G18" s="306">
        <f t="shared" si="0"/>
        <v>0</v>
      </c>
      <c r="H18" s="305">
        <v>1282457</v>
      </c>
      <c r="I18" s="306">
        <f t="shared" si="1"/>
        <v>8.0998989452409518</v>
      </c>
      <c r="J18" s="299">
        <f t="shared" si="2"/>
        <v>1282457</v>
      </c>
      <c r="K18" s="406">
        <f t="shared" si="3"/>
        <v>8.0998989452409518</v>
      </c>
      <c r="L18" s="307">
        <f t="shared" si="4"/>
        <v>14550543</v>
      </c>
      <c r="M18" s="308">
        <f t="shared" si="5"/>
        <v>91.900101054759048</v>
      </c>
      <c r="N18" s="159"/>
    </row>
    <row r="19" spans="1:14" ht="15.75">
      <c r="A19" s="25"/>
      <c r="B19" s="103">
        <v>511123</v>
      </c>
      <c r="C19" s="242" t="s">
        <v>36</v>
      </c>
      <c r="D19" s="304">
        <v>24440000</v>
      </c>
      <c r="E19" s="305">
        <v>24440000</v>
      </c>
      <c r="F19" s="305"/>
      <c r="G19" s="306">
        <f t="shared" si="0"/>
        <v>0</v>
      </c>
      <c r="H19" s="305">
        <v>1880000</v>
      </c>
      <c r="I19" s="306">
        <f t="shared" si="1"/>
        <v>7.6923076923076925</v>
      </c>
      <c r="J19" s="299">
        <f t="shared" si="2"/>
        <v>1880000</v>
      </c>
      <c r="K19" s="406">
        <f t="shared" si="3"/>
        <v>7.6923076923076925</v>
      </c>
      <c r="L19" s="307">
        <f t="shared" si="4"/>
        <v>22560000</v>
      </c>
      <c r="M19" s="308">
        <f t="shared" si="5"/>
        <v>92.307692307692307</v>
      </c>
      <c r="N19" s="159"/>
    </row>
    <row r="20" spans="1:14" ht="15.75">
      <c r="A20" s="25"/>
      <c r="B20" s="103">
        <v>511124</v>
      </c>
      <c r="C20" s="242" t="s">
        <v>37</v>
      </c>
      <c r="D20" s="304">
        <v>681070000</v>
      </c>
      <c r="E20" s="305">
        <v>681070000</v>
      </c>
      <c r="F20" s="305"/>
      <c r="G20" s="306">
        <f t="shared" si="0"/>
        <v>0</v>
      </c>
      <c r="H20" s="305">
        <v>46990000</v>
      </c>
      <c r="I20" s="306">
        <f t="shared" si="1"/>
        <v>6.8994376495808067</v>
      </c>
      <c r="J20" s="299">
        <f t="shared" si="2"/>
        <v>46990000</v>
      </c>
      <c r="K20" s="406">
        <f t="shared" si="3"/>
        <v>6.8994376495808067</v>
      </c>
      <c r="L20" s="307">
        <f t="shared" si="4"/>
        <v>634080000</v>
      </c>
      <c r="M20" s="308">
        <f t="shared" si="5"/>
        <v>93.100562350419196</v>
      </c>
      <c r="N20" s="159"/>
    </row>
    <row r="21" spans="1:14" ht="15.75">
      <c r="A21" s="25" t="s">
        <v>38</v>
      </c>
      <c r="B21" s="103">
        <v>511125</v>
      </c>
      <c r="C21" s="242" t="s">
        <v>39</v>
      </c>
      <c r="D21" s="304">
        <v>99481000</v>
      </c>
      <c r="E21" s="305">
        <v>99481000</v>
      </c>
      <c r="F21" s="305"/>
      <c r="G21" s="306">
        <f t="shared" si="0"/>
        <v>0</v>
      </c>
      <c r="H21" s="305">
        <v>4532693</v>
      </c>
      <c r="I21" s="306">
        <f t="shared" si="1"/>
        <v>4.5563404067108291</v>
      </c>
      <c r="J21" s="299">
        <f t="shared" si="2"/>
        <v>4532693</v>
      </c>
      <c r="K21" s="406">
        <f t="shared" si="3"/>
        <v>4.5563404067108291</v>
      </c>
      <c r="L21" s="307">
        <f t="shared" si="4"/>
        <v>94948307</v>
      </c>
      <c r="M21" s="308">
        <f t="shared" si="5"/>
        <v>95.443659593289169</v>
      </c>
      <c r="N21" s="159"/>
    </row>
    <row r="22" spans="1:14" ht="15.75">
      <c r="A22" s="25"/>
      <c r="B22" s="103">
        <v>511126</v>
      </c>
      <c r="C22" s="242" t="s">
        <v>40</v>
      </c>
      <c r="D22" s="304">
        <v>60466000</v>
      </c>
      <c r="E22" s="305">
        <v>60466000</v>
      </c>
      <c r="F22" s="305"/>
      <c r="G22" s="306">
        <f t="shared" si="0"/>
        <v>0</v>
      </c>
      <c r="H22" s="305">
        <v>4707300</v>
      </c>
      <c r="I22" s="306">
        <f t="shared" si="1"/>
        <v>7.7850362187014186</v>
      </c>
      <c r="J22" s="299">
        <f t="shared" si="2"/>
        <v>4707300</v>
      </c>
      <c r="K22" s="406">
        <f t="shared" si="3"/>
        <v>7.7850362187014186</v>
      </c>
      <c r="L22" s="307">
        <f t="shared" si="4"/>
        <v>55758700</v>
      </c>
      <c r="M22" s="308">
        <f t="shared" si="5"/>
        <v>92.214963781298579</v>
      </c>
      <c r="N22" s="159"/>
    </row>
    <row r="23" spans="1:14" ht="15.75">
      <c r="A23" s="25"/>
      <c r="B23" s="103">
        <v>511129</v>
      </c>
      <c r="C23" s="242" t="s">
        <v>41</v>
      </c>
      <c r="D23" s="304">
        <v>205920000</v>
      </c>
      <c r="E23" s="305">
        <v>205920000</v>
      </c>
      <c r="F23" s="305"/>
      <c r="G23" s="306">
        <f t="shared" si="0"/>
        <v>0</v>
      </c>
      <c r="H23" s="305">
        <v>0</v>
      </c>
      <c r="I23" s="306">
        <f t="shared" si="1"/>
        <v>0</v>
      </c>
      <c r="J23" s="299">
        <f t="shared" si="2"/>
        <v>0</v>
      </c>
      <c r="K23" s="406">
        <f t="shared" si="3"/>
        <v>0</v>
      </c>
      <c r="L23" s="307">
        <f t="shared" si="4"/>
        <v>205920000</v>
      </c>
      <c r="M23" s="308">
        <f t="shared" si="5"/>
        <v>100</v>
      </c>
      <c r="N23" s="159"/>
    </row>
    <row r="24" spans="1:14" ht="15.75">
      <c r="A24" s="25"/>
      <c r="B24" s="103">
        <v>511151</v>
      </c>
      <c r="C24" s="242" t="s">
        <v>42</v>
      </c>
      <c r="D24" s="304">
        <v>58987000</v>
      </c>
      <c r="E24" s="305">
        <v>58987000</v>
      </c>
      <c r="F24" s="305"/>
      <c r="G24" s="306">
        <f t="shared" si="0"/>
        <v>0</v>
      </c>
      <c r="H24" s="305">
        <v>1820000</v>
      </c>
      <c r="I24" s="306">
        <f t="shared" si="1"/>
        <v>3.0854256022513438</v>
      </c>
      <c r="J24" s="299">
        <f t="shared" si="2"/>
        <v>1820000</v>
      </c>
      <c r="K24" s="406">
        <f t="shared" si="3"/>
        <v>3.0854256022513438</v>
      </c>
      <c r="L24" s="307">
        <f t="shared" si="4"/>
        <v>57167000</v>
      </c>
      <c r="M24" s="308">
        <f t="shared" si="5"/>
        <v>96.914574397748652</v>
      </c>
      <c r="N24" s="159"/>
    </row>
    <row r="25" spans="1:14" ht="15.75">
      <c r="A25" s="25"/>
      <c r="B25" s="112">
        <v>511157</v>
      </c>
      <c r="C25" s="244" t="s">
        <v>43</v>
      </c>
      <c r="D25" s="309">
        <v>159260000</v>
      </c>
      <c r="E25" s="310">
        <v>159260000</v>
      </c>
      <c r="F25" s="311"/>
      <c r="G25" s="312">
        <f t="shared" si="0"/>
        <v>0</v>
      </c>
      <c r="H25" s="311">
        <v>5400000</v>
      </c>
      <c r="I25" s="312">
        <f t="shared" si="1"/>
        <v>3.3906819038050982</v>
      </c>
      <c r="J25" s="299">
        <f t="shared" si="2"/>
        <v>5400000</v>
      </c>
      <c r="K25" s="317">
        <f t="shared" si="3"/>
        <v>3.3906819038050982</v>
      </c>
      <c r="L25" s="313">
        <f t="shared" si="4"/>
        <v>153860000</v>
      </c>
      <c r="M25" s="314">
        <f t="shared" si="5"/>
        <v>96.609318096194897</v>
      </c>
      <c r="N25" s="159"/>
    </row>
    <row r="26" spans="1:14" ht="8.25" customHeight="1" thickBot="1">
      <c r="A26" s="13"/>
      <c r="B26" s="112"/>
      <c r="C26" s="244"/>
      <c r="D26" s="315"/>
      <c r="E26" s="316"/>
      <c r="F26" s="311"/>
      <c r="G26" s="312"/>
      <c r="H26" s="311"/>
      <c r="I26" s="312"/>
      <c r="J26" s="311"/>
      <c r="K26" s="317"/>
      <c r="L26" s="313"/>
      <c r="M26" s="314"/>
      <c r="N26" s="113"/>
    </row>
    <row r="27" spans="1:14" ht="24" customHeight="1" thickBot="1">
      <c r="A27" s="28"/>
      <c r="B27" s="222"/>
      <c r="C27" s="280" t="s">
        <v>44</v>
      </c>
      <c r="D27" s="318">
        <f>SUM(D15:D26)</f>
        <v>2173818000</v>
      </c>
      <c r="E27" s="318">
        <f>SUM(E15:E26)</f>
        <v>2173818000</v>
      </c>
      <c r="F27" s="319">
        <f>SUM(F15:F26)</f>
        <v>0</v>
      </c>
      <c r="G27" s="320">
        <f>SUM(F27/E27*100)</f>
        <v>0</v>
      </c>
      <c r="H27" s="321">
        <f>SUM(H15:H25)</f>
        <v>143117381</v>
      </c>
      <c r="I27" s="322">
        <f>SUM(H27/E27*100)</f>
        <v>6.5836873648115901</v>
      </c>
      <c r="J27" s="318">
        <f>SUM(J15:J25)</f>
        <v>143117381</v>
      </c>
      <c r="K27" s="322">
        <f>SUM(J27/E27*100)</f>
        <v>6.5836873648115901</v>
      </c>
      <c r="L27" s="318">
        <f>E27-J27</f>
        <v>2030700619</v>
      </c>
      <c r="M27" s="322">
        <f>SUM(L27/E27*100)</f>
        <v>93.416312635188419</v>
      </c>
      <c r="N27" s="160"/>
    </row>
    <row r="28" spans="1:14" ht="15.75">
      <c r="A28" s="13"/>
      <c r="B28" s="161">
        <v>52</v>
      </c>
      <c r="C28" s="282" t="s">
        <v>45</v>
      </c>
      <c r="D28" s="407"/>
      <c r="E28" s="408"/>
      <c r="F28" s="409"/>
      <c r="G28" s="323"/>
      <c r="H28" s="323"/>
      <c r="I28" s="323"/>
      <c r="J28" s="323"/>
      <c r="K28" s="323"/>
      <c r="L28" s="323"/>
      <c r="M28" s="323"/>
      <c r="N28" s="113"/>
    </row>
    <row r="29" spans="1:14" ht="15.75">
      <c r="A29" s="13"/>
      <c r="B29" s="161">
        <v>2</v>
      </c>
      <c r="C29" s="283" t="s">
        <v>46</v>
      </c>
      <c r="D29" s="407"/>
      <c r="E29" s="410"/>
      <c r="F29" s="409"/>
      <c r="G29" s="323"/>
      <c r="H29" s="323"/>
      <c r="I29" s="323"/>
      <c r="J29" s="323"/>
      <c r="K29" s="323"/>
      <c r="L29" s="324"/>
      <c r="M29" s="323"/>
      <c r="N29" s="113"/>
    </row>
    <row r="30" spans="1:14" ht="15.75">
      <c r="A30" s="30"/>
      <c r="B30" s="127">
        <v>521111</v>
      </c>
      <c r="C30" s="246" t="s">
        <v>59</v>
      </c>
      <c r="D30" s="298">
        <v>288900000</v>
      </c>
      <c r="E30" s="299">
        <v>288900000</v>
      </c>
      <c r="F30" s="325"/>
      <c r="G30" s="300">
        <f>SUM(F30/E30*100)</f>
        <v>0</v>
      </c>
      <c r="H30" s="299">
        <v>1646700</v>
      </c>
      <c r="I30" s="300">
        <f>SUM(H30/E30*100)</f>
        <v>0.56998961578400831</v>
      </c>
      <c r="J30" s="299">
        <f>F30+H30</f>
        <v>1646700</v>
      </c>
      <c r="K30" s="301">
        <f>SUM(J30/E30*100)</f>
        <v>0.56998961578400831</v>
      </c>
      <c r="L30" s="302">
        <f t="shared" ref="L30:L41" si="6">E30-J30</f>
        <v>287253300</v>
      </c>
      <c r="M30" s="303">
        <f t="shared" ref="M30:M41" si="7">SUM(L30/E30*100)</f>
        <v>99.43001038421599</v>
      </c>
      <c r="N30" s="95"/>
    </row>
    <row r="31" spans="1:14" ht="15.75">
      <c r="A31" s="30"/>
      <c r="B31" s="127">
        <v>521811</v>
      </c>
      <c r="C31" s="246" t="s">
        <v>60</v>
      </c>
      <c r="D31" s="298">
        <v>56396000</v>
      </c>
      <c r="E31" s="305">
        <v>56396000</v>
      </c>
      <c r="F31" s="325"/>
      <c r="G31" s="300">
        <f>SUM(F31/E31*100)</f>
        <v>0</v>
      </c>
      <c r="H31" s="299">
        <v>4624400</v>
      </c>
      <c r="I31" s="300">
        <f>SUM(H31/E31*100)</f>
        <v>8.1998723313710187</v>
      </c>
      <c r="J31" s="299">
        <f>F31+H31</f>
        <v>4624400</v>
      </c>
      <c r="K31" s="301"/>
      <c r="L31" s="302">
        <f t="shared" si="6"/>
        <v>51771600</v>
      </c>
      <c r="M31" s="303">
        <f t="shared" si="7"/>
        <v>91.800127668628988</v>
      </c>
      <c r="N31" s="104"/>
    </row>
    <row r="32" spans="1:14" ht="15.75">
      <c r="A32" s="31"/>
      <c r="B32" s="127">
        <v>521111</v>
      </c>
      <c r="C32" s="246" t="s">
        <v>47</v>
      </c>
      <c r="D32" s="304"/>
      <c r="E32" s="305"/>
      <c r="F32" s="326"/>
      <c r="G32" s="306"/>
      <c r="H32" s="305"/>
      <c r="I32" s="306"/>
      <c r="J32" s="305"/>
      <c r="K32" s="406"/>
      <c r="L32" s="302"/>
      <c r="M32" s="308"/>
      <c r="N32" s="104"/>
    </row>
    <row r="33" spans="1:14" ht="15.75">
      <c r="A33" s="31"/>
      <c r="B33" s="127">
        <v>521114</v>
      </c>
      <c r="C33" s="246" t="s">
        <v>48</v>
      </c>
      <c r="D33" s="304">
        <v>24000000</v>
      </c>
      <c r="E33" s="305">
        <v>24000000</v>
      </c>
      <c r="F33" s="326"/>
      <c r="G33" s="306">
        <f t="shared" ref="G33:G41" si="8">SUM(F33/E33*100)</f>
        <v>0</v>
      </c>
      <c r="H33" s="305">
        <v>2182000</v>
      </c>
      <c r="I33" s="306">
        <f t="shared" ref="I33:I41" si="9">SUM(H33/E33*100)</f>
        <v>9.0916666666666668</v>
      </c>
      <c r="J33" s="305">
        <f t="shared" ref="J33:J41" si="10">F33+H33</f>
        <v>2182000</v>
      </c>
      <c r="K33" s="406"/>
      <c r="L33" s="302">
        <f t="shared" si="6"/>
        <v>21818000</v>
      </c>
      <c r="M33" s="308">
        <f t="shared" si="7"/>
        <v>90.908333333333331</v>
      </c>
      <c r="N33" s="104" t="s">
        <v>49</v>
      </c>
    </row>
    <row r="34" spans="1:14" ht="15.75">
      <c r="A34" s="31"/>
      <c r="B34" s="129">
        <v>522111</v>
      </c>
      <c r="C34" s="246" t="s">
        <v>50</v>
      </c>
      <c r="D34" s="304">
        <v>50400000</v>
      </c>
      <c r="E34" s="305">
        <v>50400000</v>
      </c>
      <c r="F34" s="326"/>
      <c r="G34" s="306">
        <f t="shared" si="8"/>
        <v>0</v>
      </c>
      <c r="H34" s="305">
        <v>5789600</v>
      </c>
      <c r="I34" s="306">
        <f t="shared" si="9"/>
        <v>11.487301587301587</v>
      </c>
      <c r="J34" s="305">
        <f t="shared" si="10"/>
        <v>5789600</v>
      </c>
      <c r="K34" s="406"/>
      <c r="L34" s="302">
        <f t="shared" si="6"/>
        <v>44610400</v>
      </c>
      <c r="M34" s="308">
        <f t="shared" si="7"/>
        <v>88.512698412698413</v>
      </c>
      <c r="N34" s="104"/>
    </row>
    <row r="35" spans="1:14" ht="15.75">
      <c r="A35" s="31"/>
      <c r="B35" s="127">
        <v>522112</v>
      </c>
      <c r="C35" s="246" t="s">
        <v>51</v>
      </c>
      <c r="D35" s="304">
        <v>30000000</v>
      </c>
      <c r="E35" s="305">
        <v>30000000</v>
      </c>
      <c r="F35" s="326"/>
      <c r="G35" s="306">
        <f t="shared" si="8"/>
        <v>0</v>
      </c>
      <c r="H35" s="305">
        <v>34100</v>
      </c>
      <c r="I35" s="306">
        <f t="shared" si="9"/>
        <v>0.11366666666666667</v>
      </c>
      <c r="J35" s="305">
        <f t="shared" si="10"/>
        <v>34100</v>
      </c>
      <c r="K35" s="406"/>
      <c r="L35" s="302">
        <f t="shared" si="6"/>
        <v>29965900</v>
      </c>
      <c r="M35" s="308">
        <f t="shared" si="7"/>
        <v>99.886333333333326</v>
      </c>
      <c r="N35" s="104"/>
    </row>
    <row r="36" spans="1:14" ht="15.75">
      <c r="A36" s="31"/>
      <c r="B36" s="129">
        <v>522113</v>
      </c>
      <c r="C36" s="246" t="s">
        <v>52</v>
      </c>
      <c r="D36" s="304">
        <v>600000</v>
      </c>
      <c r="E36" s="305">
        <v>600000</v>
      </c>
      <c r="F36" s="326"/>
      <c r="G36" s="306">
        <f t="shared" si="8"/>
        <v>0</v>
      </c>
      <c r="H36" s="305">
        <v>16000</v>
      </c>
      <c r="I36" s="306">
        <f t="shared" si="9"/>
        <v>2.666666666666667</v>
      </c>
      <c r="J36" s="305">
        <f t="shared" si="10"/>
        <v>16000</v>
      </c>
      <c r="K36" s="406"/>
      <c r="L36" s="302">
        <f t="shared" si="6"/>
        <v>584000</v>
      </c>
      <c r="M36" s="308">
        <f t="shared" si="7"/>
        <v>97.333333333333343</v>
      </c>
      <c r="N36" s="104"/>
    </row>
    <row r="37" spans="1:14" ht="15.75">
      <c r="A37" s="31"/>
      <c r="B37" s="127">
        <v>523111</v>
      </c>
      <c r="C37" s="248" t="s">
        <v>53</v>
      </c>
      <c r="D37" s="304">
        <v>106374000</v>
      </c>
      <c r="E37" s="305">
        <v>106374000</v>
      </c>
      <c r="F37" s="326"/>
      <c r="G37" s="306">
        <f t="shared" si="8"/>
        <v>0</v>
      </c>
      <c r="H37" s="305">
        <v>1523500</v>
      </c>
      <c r="I37" s="306">
        <f t="shared" si="9"/>
        <v>1.4322108785981538</v>
      </c>
      <c r="J37" s="305">
        <f t="shared" si="10"/>
        <v>1523500</v>
      </c>
      <c r="K37" s="406"/>
      <c r="L37" s="302">
        <f t="shared" si="6"/>
        <v>104850500</v>
      </c>
      <c r="M37" s="308">
        <f t="shared" si="7"/>
        <v>98.567789121401844</v>
      </c>
      <c r="N37" s="104"/>
    </row>
    <row r="38" spans="1:14" ht="15.75">
      <c r="A38" s="31"/>
      <c r="B38" s="127">
        <v>523119</v>
      </c>
      <c r="C38" s="244" t="s">
        <v>61</v>
      </c>
      <c r="D38" s="304">
        <v>15000000</v>
      </c>
      <c r="E38" s="305">
        <v>15000000</v>
      </c>
      <c r="F38" s="326"/>
      <c r="G38" s="306">
        <f t="shared" si="8"/>
        <v>0</v>
      </c>
      <c r="H38" s="305"/>
      <c r="I38" s="306">
        <f t="shared" si="9"/>
        <v>0</v>
      </c>
      <c r="J38" s="305">
        <f t="shared" si="10"/>
        <v>0</v>
      </c>
      <c r="K38" s="406"/>
      <c r="L38" s="302">
        <f t="shared" si="6"/>
        <v>15000000</v>
      </c>
      <c r="M38" s="308">
        <f t="shared" si="7"/>
        <v>100</v>
      </c>
      <c r="N38" s="104"/>
    </row>
    <row r="39" spans="1:14" ht="15.75">
      <c r="A39" s="31"/>
      <c r="B39" s="127">
        <v>523121</v>
      </c>
      <c r="C39" s="244" t="s">
        <v>54</v>
      </c>
      <c r="D39" s="304">
        <v>112986000</v>
      </c>
      <c r="E39" s="305">
        <v>112986000</v>
      </c>
      <c r="F39" s="326"/>
      <c r="G39" s="306">
        <f t="shared" si="8"/>
        <v>0</v>
      </c>
      <c r="H39" s="305">
        <v>2883700</v>
      </c>
      <c r="I39" s="306">
        <f t="shared" si="9"/>
        <v>2.5522631122439949</v>
      </c>
      <c r="J39" s="305">
        <f t="shared" si="10"/>
        <v>2883700</v>
      </c>
      <c r="K39" s="406"/>
      <c r="L39" s="302">
        <f t="shared" si="6"/>
        <v>110102300</v>
      </c>
      <c r="M39" s="308">
        <f t="shared" si="7"/>
        <v>97.447736887756008</v>
      </c>
      <c r="N39" s="104"/>
    </row>
    <row r="40" spans="1:14" ht="15.75">
      <c r="A40" s="31"/>
      <c r="B40" s="127">
        <v>521115</v>
      </c>
      <c r="C40" s="244" t="s">
        <v>62</v>
      </c>
      <c r="D40" s="304">
        <v>45000000</v>
      </c>
      <c r="E40" s="310">
        <v>45000000</v>
      </c>
      <c r="F40" s="326"/>
      <c r="G40" s="306">
        <f t="shared" si="8"/>
        <v>0</v>
      </c>
      <c r="H40" s="305"/>
      <c r="I40" s="306">
        <f t="shared" si="9"/>
        <v>0</v>
      </c>
      <c r="J40" s="305">
        <f t="shared" si="10"/>
        <v>0</v>
      </c>
      <c r="K40" s="406"/>
      <c r="L40" s="302">
        <f t="shared" si="6"/>
        <v>45000000</v>
      </c>
      <c r="M40" s="308">
        <f t="shared" si="7"/>
        <v>100</v>
      </c>
      <c r="N40" s="104"/>
    </row>
    <row r="41" spans="1:14" ht="15.75">
      <c r="A41" s="31"/>
      <c r="B41" s="127">
        <v>521119</v>
      </c>
      <c r="C41" s="248" t="s">
        <v>63</v>
      </c>
      <c r="D41" s="304">
        <v>37600000</v>
      </c>
      <c r="E41" s="310">
        <v>37600000</v>
      </c>
      <c r="F41" s="326"/>
      <c r="G41" s="306">
        <f t="shared" si="8"/>
        <v>0</v>
      </c>
      <c r="H41" s="305">
        <v>100000</v>
      </c>
      <c r="I41" s="306">
        <f t="shared" si="9"/>
        <v>0.26595744680851063</v>
      </c>
      <c r="J41" s="305">
        <f t="shared" si="10"/>
        <v>100000</v>
      </c>
      <c r="K41" s="406"/>
      <c r="L41" s="302">
        <f t="shared" si="6"/>
        <v>37500000</v>
      </c>
      <c r="M41" s="308">
        <f t="shared" si="7"/>
        <v>99.7340425531915</v>
      </c>
      <c r="N41" s="104"/>
    </row>
    <row r="42" spans="1:14" ht="15.75">
      <c r="A42" s="31"/>
      <c r="B42" s="132">
        <v>52</v>
      </c>
      <c r="C42" s="250"/>
      <c r="D42" s="411"/>
      <c r="E42" s="328"/>
      <c r="F42" s="327"/>
      <c r="G42" s="330"/>
      <c r="H42" s="329"/>
      <c r="I42" s="330"/>
      <c r="J42" s="329"/>
      <c r="K42" s="412"/>
      <c r="L42" s="331"/>
      <c r="M42" s="332"/>
      <c r="N42" s="168"/>
    </row>
    <row r="43" spans="1:14" ht="15.75">
      <c r="A43" s="25"/>
      <c r="B43" s="140">
        <v>521211</v>
      </c>
      <c r="C43" s="252" t="s">
        <v>64</v>
      </c>
      <c r="D43" s="413"/>
      <c r="E43" s="334"/>
      <c r="F43" s="414"/>
      <c r="G43" s="415"/>
      <c r="H43" s="333"/>
      <c r="I43" s="415"/>
      <c r="J43" s="333"/>
      <c r="K43" s="416"/>
      <c r="L43" s="302"/>
      <c r="M43" s="308"/>
      <c r="N43" s="170"/>
    </row>
    <row r="44" spans="1:14" ht="15.75">
      <c r="A44" s="25"/>
      <c r="B44" s="112">
        <v>524111</v>
      </c>
      <c r="C44" s="244" t="s">
        <v>65</v>
      </c>
      <c r="D44" s="417">
        <v>96740000</v>
      </c>
      <c r="E44" s="310">
        <v>96740000</v>
      </c>
      <c r="F44" s="326"/>
      <c r="G44" s="306">
        <f>SUM(F44/E44*100)</f>
        <v>0</v>
      </c>
      <c r="H44" s="305">
        <v>6632000</v>
      </c>
      <c r="I44" s="306">
        <f>SUM(H44/E44*100)</f>
        <v>6.855488939425264</v>
      </c>
      <c r="J44" s="305">
        <f>F44+H44</f>
        <v>6632000</v>
      </c>
      <c r="K44" s="406">
        <f>SUM(J44/E44*100)</f>
        <v>6.855488939425264</v>
      </c>
      <c r="L44" s="302">
        <f>E44-J44</f>
        <v>90108000</v>
      </c>
      <c r="M44" s="308">
        <f t="shared" ref="M44:M50" si="11">SUM(L44/E44*100)</f>
        <v>93.144511060574743</v>
      </c>
      <c r="N44" s="159"/>
    </row>
    <row r="45" spans="1:14" ht="16.5" thickBot="1">
      <c r="A45" s="13"/>
      <c r="B45" s="146">
        <v>524113</v>
      </c>
      <c r="C45" s="244" t="s">
        <v>66</v>
      </c>
      <c r="D45" s="417">
        <v>3600000</v>
      </c>
      <c r="E45" s="316">
        <v>3600000</v>
      </c>
      <c r="F45" s="418"/>
      <c r="G45" s="312">
        <f>SUM(F45/E45*100)</f>
        <v>0</v>
      </c>
      <c r="H45" s="311">
        <v>300000</v>
      </c>
      <c r="I45" s="312">
        <f>SUM(H45/E45*100)</f>
        <v>8.3333333333333321</v>
      </c>
      <c r="J45" s="311">
        <f>F45+H45</f>
        <v>300000</v>
      </c>
      <c r="K45" s="317">
        <f>SUM(J45/E45*100)</f>
        <v>8.3333333333333321</v>
      </c>
      <c r="L45" s="335">
        <f>E45-J45</f>
        <v>3300000</v>
      </c>
      <c r="M45" s="314">
        <f t="shared" si="11"/>
        <v>91.666666666666657</v>
      </c>
      <c r="N45" s="113"/>
    </row>
    <row r="46" spans="1:14" ht="24" customHeight="1" thickBot="1">
      <c r="A46" s="13"/>
      <c r="B46" s="227">
        <v>53</v>
      </c>
      <c r="C46" s="285" t="s">
        <v>67</v>
      </c>
      <c r="D46" s="336">
        <f>SUM(D30:D45)</f>
        <v>867596000</v>
      </c>
      <c r="E46" s="336">
        <f>SUM(E30:E45)</f>
        <v>867596000</v>
      </c>
      <c r="F46" s="336">
        <f>SUM(F27:F42)</f>
        <v>0</v>
      </c>
      <c r="G46" s="320">
        <f>SUM(F46/E46*100)</f>
        <v>0</v>
      </c>
      <c r="H46" s="338">
        <f>SUM(H30:H45)</f>
        <v>25732000</v>
      </c>
      <c r="I46" s="419">
        <f>SUM(H46/E46*100)</f>
        <v>2.9658965693709978</v>
      </c>
      <c r="J46" s="338">
        <f>SUM(F46+H46)</f>
        <v>25732000</v>
      </c>
      <c r="K46" s="339">
        <f>SUM(J46/E46*100)</f>
        <v>2.9658965693709978</v>
      </c>
      <c r="L46" s="336">
        <f>E46-J46</f>
        <v>841864000</v>
      </c>
      <c r="M46" s="337">
        <f t="shared" si="11"/>
        <v>97.034103430629003</v>
      </c>
      <c r="N46" s="220"/>
    </row>
    <row r="47" spans="1:14" ht="15.75">
      <c r="A47" s="13"/>
      <c r="B47" s="146">
        <v>523111</v>
      </c>
      <c r="C47" s="244" t="s">
        <v>55</v>
      </c>
      <c r="D47" s="310">
        <v>13000000</v>
      </c>
      <c r="E47" s="310">
        <v>13000000</v>
      </c>
      <c r="F47" s="310"/>
      <c r="G47" s="340"/>
      <c r="H47" s="310"/>
      <c r="I47" s="340"/>
      <c r="J47" s="310"/>
      <c r="K47" s="341"/>
      <c r="L47" s="302">
        <f>E47-J47</f>
        <v>13000000</v>
      </c>
      <c r="M47" s="303">
        <f t="shared" si="11"/>
        <v>100</v>
      </c>
      <c r="N47" s="113"/>
    </row>
    <row r="48" spans="1:14" ht="16.5" thickBot="1">
      <c r="A48" s="13"/>
      <c r="B48" s="146">
        <v>532111</v>
      </c>
      <c r="C48" s="244" t="s">
        <v>55</v>
      </c>
      <c r="D48" s="420">
        <v>800000000</v>
      </c>
      <c r="E48" s="316">
        <v>800000000</v>
      </c>
      <c r="F48" s="310">
        <v>0</v>
      </c>
      <c r="G48" s="340"/>
      <c r="H48" s="310">
        <v>0</v>
      </c>
      <c r="I48" s="340"/>
      <c r="J48" s="310"/>
      <c r="K48" s="341"/>
      <c r="L48" s="307">
        <f t="shared" ref="L48" si="12">SUM(E48-J48)</f>
        <v>800000000</v>
      </c>
      <c r="M48" s="308">
        <f t="shared" si="11"/>
        <v>100</v>
      </c>
      <c r="N48" s="113"/>
    </row>
    <row r="49" spans="1:14" ht="24" customHeight="1" thickBot="1">
      <c r="A49" s="221"/>
      <c r="B49" s="222">
        <v>53</v>
      </c>
      <c r="C49" s="286" t="s">
        <v>68</v>
      </c>
      <c r="D49" s="336">
        <f>SUM(D47:D48)</f>
        <v>813000000</v>
      </c>
      <c r="E49" s="336">
        <f>SUM(E47:E48)</f>
        <v>813000000</v>
      </c>
      <c r="F49" s="336">
        <f>SUM(F30:F45)</f>
        <v>0</v>
      </c>
      <c r="G49" s="320">
        <f>SUM(F49/E49*100)</f>
        <v>0</v>
      </c>
      <c r="H49" s="336">
        <v>0</v>
      </c>
      <c r="I49" s="337">
        <f>SUM(H49/E49*100)</f>
        <v>0</v>
      </c>
      <c r="J49" s="336">
        <f>SUM(F49+H49)</f>
        <v>0</v>
      </c>
      <c r="K49" s="337">
        <f>SUM(J49/E49*100)</f>
        <v>0</v>
      </c>
      <c r="L49" s="336">
        <f>E49-J49</f>
        <v>813000000</v>
      </c>
      <c r="M49" s="337">
        <f t="shared" si="11"/>
        <v>100</v>
      </c>
      <c r="N49" s="224"/>
    </row>
    <row r="50" spans="1:14" ht="20.25" customHeight="1" thickBot="1">
      <c r="A50" s="225"/>
      <c r="B50" s="226"/>
      <c r="C50" s="287" t="s">
        <v>56</v>
      </c>
      <c r="D50" s="320">
        <f>SUM(D27+D46+D49)</f>
        <v>3854414000</v>
      </c>
      <c r="E50" s="320">
        <f>SUM(E49+E46+E27)</f>
        <v>3854414000</v>
      </c>
      <c r="F50" s="320">
        <f>SUM(F27+F46+F49)</f>
        <v>0</v>
      </c>
      <c r="G50" s="320">
        <f>SUM(F50/E50*100)</f>
        <v>0</v>
      </c>
      <c r="H50" s="320">
        <f>SUM(H27+H46+H49)</f>
        <v>168849381</v>
      </c>
      <c r="I50" s="337">
        <f>SUM(H50/E50*100)</f>
        <v>4.3806757914432648</v>
      </c>
      <c r="J50" s="320">
        <f>SUM(J27+J46+J49)</f>
        <v>168849381</v>
      </c>
      <c r="K50" s="337">
        <f>SUM(J50/E50*100)</f>
        <v>4.3806757914432648</v>
      </c>
      <c r="L50" s="320">
        <f>E50-J50</f>
        <v>3685564619</v>
      </c>
      <c r="M50" s="337">
        <f t="shared" si="11"/>
        <v>95.619324208556733</v>
      </c>
      <c r="N50" s="223"/>
    </row>
    <row r="53" spans="1:14">
      <c r="J53" s="32" t="s">
        <v>77</v>
      </c>
    </row>
    <row r="54" spans="1:14">
      <c r="J54" s="32" t="s">
        <v>69</v>
      </c>
    </row>
    <row r="55" spans="1:14">
      <c r="J55" s="32"/>
    </row>
    <row r="56" spans="1:14">
      <c r="J56" s="32"/>
    </row>
    <row r="57" spans="1:14">
      <c r="J57" s="32"/>
    </row>
    <row r="58" spans="1:14">
      <c r="J58" s="32"/>
    </row>
    <row r="59" spans="1:14">
      <c r="I59" s="35" t="s">
        <v>70</v>
      </c>
      <c r="J59" s="33"/>
      <c r="K59" s="35"/>
    </row>
    <row r="60" spans="1:14">
      <c r="J60" s="33" t="s">
        <v>74</v>
      </c>
    </row>
  </sheetData>
  <mergeCells count="23">
    <mergeCell ref="D9:D10"/>
    <mergeCell ref="E9:E10"/>
    <mergeCell ref="F9:F10"/>
    <mergeCell ref="A2:E2"/>
    <mergeCell ref="F2:I2"/>
    <mergeCell ref="A3:C3"/>
    <mergeCell ref="A4:C4"/>
    <mergeCell ref="A6:A7"/>
    <mergeCell ref="B6:B7"/>
    <mergeCell ref="C6:C7"/>
    <mergeCell ref="F6:G6"/>
    <mergeCell ref="H6:I6"/>
    <mergeCell ref="N9:N10"/>
    <mergeCell ref="I9:I10"/>
    <mergeCell ref="J9:J10"/>
    <mergeCell ref="K9:K10"/>
    <mergeCell ref="F1:I1"/>
    <mergeCell ref="J6:K6"/>
    <mergeCell ref="L6:M6"/>
    <mergeCell ref="G9:G10"/>
    <mergeCell ref="H9:H10"/>
    <mergeCell ref="L9:L10"/>
    <mergeCell ref="M9:M10"/>
  </mergeCells>
  <pageMargins left="0.70866141732283505" right="0.70866141732283505" top="0.74803149606299202" bottom="0.74803149606299202" header="0.31496062992126" footer="0.31496062992126"/>
  <pageSetup paperSize="9" scale="66" orientation="landscape" horizontalDpi="4294967293" verticalDpi="0" r:id="rId1"/>
  <rowBreaks count="1" manualBreakCount="1">
    <brk id="4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opLeftCell="A49" zoomScale="91" zoomScaleNormal="91" workbookViewId="0">
      <selection activeCell="G36" sqref="G36"/>
    </sheetView>
  </sheetViews>
  <sheetFormatPr defaultRowHeight="15"/>
  <cols>
    <col min="3" max="3" width="52" customWidth="1"/>
    <col min="4" max="4" width="15.7109375" customWidth="1"/>
    <col min="5" max="5" width="14.5703125" customWidth="1"/>
    <col min="6" max="6" width="13.7109375" customWidth="1"/>
    <col min="7" max="7" width="8.140625" customWidth="1"/>
    <col min="8" max="8" width="13.140625" customWidth="1"/>
    <col min="9" max="9" width="8.42578125" customWidth="1"/>
    <col min="10" max="10" width="13.5703125" customWidth="1"/>
    <col min="12" max="12" width="15" customWidth="1"/>
    <col min="13" max="13" width="9.28515625" customWidth="1"/>
    <col min="14" max="14" width="8.42578125" customWidth="1"/>
    <col min="15" max="15" width="13.85546875" customWidth="1"/>
  </cols>
  <sheetData>
    <row r="1" spans="1:14">
      <c r="B1" s="1"/>
      <c r="E1" s="1"/>
      <c r="F1" s="429" t="s">
        <v>75</v>
      </c>
      <c r="G1" s="429"/>
      <c r="H1" s="429"/>
      <c r="I1" s="429"/>
      <c r="J1" s="1"/>
      <c r="K1" s="1"/>
      <c r="L1" s="1"/>
      <c r="M1" s="1"/>
      <c r="N1" s="1"/>
    </row>
    <row r="2" spans="1:14">
      <c r="A2" s="436" t="s">
        <v>0</v>
      </c>
      <c r="B2" s="436"/>
      <c r="C2" s="436"/>
      <c r="D2" s="436"/>
      <c r="E2" s="436"/>
      <c r="F2" s="429" t="s">
        <v>83</v>
      </c>
      <c r="G2" s="429"/>
      <c r="H2" s="429"/>
      <c r="I2" s="429"/>
      <c r="J2" s="2" t="s">
        <v>1</v>
      </c>
      <c r="K2" s="2"/>
      <c r="L2" s="2"/>
      <c r="M2" s="2"/>
      <c r="N2" s="2"/>
    </row>
    <row r="3" spans="1:14">
      <c r="A3" s="436" t="s">
        <v>57</v>
      </c>
      <c r="B3" s="436"/>
      <c r="C3" s="436"/>
      <c r="D3" s="53"/>
      <c r="E3" s="4"/>
      <c r="F3" s="2"/>
      <c r="G3" s="2"/>
      <c r="H3" s="2"/>
      <c r="I3" s="2"/>
      <c r="J3" s="2"/>
      <c r="K3" s="2" t="s">
        <v>2</v>
      </c>
      <c r="L3" s="2"/>
      <c r="M3" s="2"/>
      <c r="N3" s="2"/>
    </row>
    <row r="4" spans="1:14">
      <c r="A4" s="436" t="s">
        <v>58</v>
      </c>
      <c r="B4" s="436"/>
      <c r="C4" s="436"/>
      <c r="D4" s="53"/>
      <c r="E4" s="4"/>
      <c r="F4" s="2"/>
      <c r="G4" s="2"/>
      <c r="H4" s="2"/>
      <c r="I4" s="2"/>
      <c r="J4" s="2"/>
      <c r="K4" s="2"/>
      <c r="L4" s="2"/>
      <c r="M4" s="2"/>
      <c r="N4" s="2"/>
    </row>
    <row r="5" spans="1:14" ht="15.75" thickBot="1">
      <c r="A5" s="5" t="s">
        <v>82</v>
      </c>
      <c r="B5" s="5"/>
      <c r="C5" s="5"/>
      <c r="D5" s="5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5.75" thickBot="1">
      <c r="A6" s="437" t="s">
        <v>3</v>
      </c>
      <c r="B6" s="439" t="s">
        <v>4</v>
      </c>
      <c r="C6" s="439" t="s">
        <v>5</v>
      </c>
      <c r="D6" s="54" t="s">
        <v>6</v>
      </c>
      <c r="E6" s="7" t="s">
        <v>7</v>
      </c>
      <c r="F6" s="430" t="s">
        <v>8</v>
      </c>
      <c r="G6" s="431"/>
      <c r="H6" s="430" t="s">
        <v>9</v>
      </c>
      <c r="I6" s="431"/>
      <c r="J6" s="430" t="s">
        <v>10</v>
      </c>
      <c r="K6" s="431"/>
      <c r="L6" s="430" t="s">
        <v>11</v>
      </c>
      <c r="M6" s="431"/>
      <c r="N6" s="57" t="s">
        <v>12</v>
      </c>
    </row>
    <row r="7" spans="1:14" ht="15.75" thickBot="1">
      <c r="A7" s="438"/>
      <c r="B7" s="440"/>
      <c r="C7" s="440"/>
      <c r="D7" s="55" t="s">
        <v>13</v>
      </c>
      <c r="E7" s="10" t="s">
        <v>14</v>
      </c>
      <c r="F7" s="11" t="s">
        <v>15</v>
      </c>
      <c r="G7" s="56" t="s">
        <v>16</v>
      </c>
      <c r="H7" s="13" t="s">
        <v>15</v>
      </c>
      <c r="I7" s="14" t="s">
        <v>16</v>
      </c>
      <c r="J7" s="11" t="s">
        <v>15</v>
      </c>
      <c r="K7" s="15" t="s">
        <v>16</v>
      </c>
      <c r="L7" s="16" t="s">
        <v>15</v>
      </c>
      <c r="M7" s="15" t="s">
        <v>16</v>
      </c>
      <c r="N7" s="17"/>
    </row>
    <row r="8" spans="1:14" ht="15.75" thickBot="1">
      <c r="A8" s="18">
        <v>1</v>
      </c>
      <c r="B8" s="19">
        <v>2</v>
      </c>
      <c r="C8" s="56">
        <v>3</v>
      </c>
      <c r="D8" s="20">
        <v>4</v>
      </c>
      <c r="E8" s="21">
        <v>4</v>
      </c>
      <c r="F8" s="19">
        <v>5</v>
      </c>
      <c r="G8" s="56" t="s">
        <v>17</v>
      </c>
      <c r="H8" s="18">
        <v>7</v>
      </c>
      <c r="I8" s="57" t="s">
        <v>18</v>
      </c>
      <c r="J8" s="19" t="s">
        <v>19</v>
      </c>
      <c r="K8" s="18" t="s">
        <v>20</v>
      </c>
      <c r="L8" s="56" t="s">
        <v>21</v>
      </c>
      <c r="M8" s="18" t="s">
        <v>22</v>
      </c>
      <c r="N8" s="57">
        <v>13</v>
      </c>
    </row>
    <row r="9" spans="1:14">
      <c r="A9" s="36">
        <v>1</v>
      </c>
      <c r="B9" s="37" t="s">
        <v>23</v>
      </c>
      <c r="C9" s="38" t="s">
        <v>24</v>
      </c>
      <c r="D9" s="434"/>
      <c r="E9" s="425"/>
      <c r="F9" s="425"/>
      <c r="G9" s="432"/>
      <c r="H9" s="425"/>
      <c r="I9" s="427"/>
      <c r="J9" s="425"/>
      <c r="K9" s="427"/>
      <c r="L9" s="425"/>
      <c r="M9" s="427"/>
      <c r="N9" s="425"/>
    </row>
    <row r="10" spans="1:14">
      <c r="A10" s="39"/>
      <c r="B10" s="40"/>
      <c r="C10" s="41" t="s">
        <v>25</v>
      </c>
      <c r="D10" s="435"/>
      <c r="E10" s="426"/>
      <c r="F10" s="426"/>
      <c r="G10" s="433"/>
      <c r="H10" s="426"/>
      <c r="I10" s="428"/>
      <c r="J10" s="426"/>
      <c r="K10" s="428"/>
      <c r="L10" s="426"/>
      <c r="M10" s="428"/>
      <c r="N10" s="426"/>
    </row>
    <row r="11" spans="1:14" ht="21.75" customHeight="1">
      <c r="A11" s="39"/>
      <c r="B11" s="40" t="s">
        <v>26</v>
      </c>
      <c r="C11" s="41" t="s">
        <v>27</v>
      </c>
      <c r="D11" s="342">
        <v>3854414000</v>
      </c>
      <c r="E11" s="342">
        <v>3854414000</v>
      </c>
      <c r="F11" s="343">
        <v>171599381</v>
      </c>
      <c r="G11" s="344">
        <v>4.4520225642600924</v>
      </c>
      <c r="H11" s="342">
        <v>240537562</v>
      </c>
      <c r="I11" s="345">
        <v>6.2405741054282187</v>
      </c>
      <c r="J11" s="343">
        <v>412136943</v>
      </c>
      <c r="K11" s="345">
        <v>10.69259666968831</v>
      </c>
      <c r="L11" s="346">
        <v>3442277057</v>
      </c>
      <c r="M11" s="345">
        <v>89.307403330311686</v>
      </c>
      <c r="N11" s="45"/>
    </row>
    <row r="12" spans="1:14" ht="16.5">
      <c r="A12" s="39"/>
      <c r="B12" s="40" t="s">
        <v>29</v>
      </c>
      <c r="C12" s="41" t="s">
        <v>28</v>
      </c>
      <c r="D12" s="347"/>
      <c r="E12" s="348"/>
      <c r="F12" s="349"/>
      <c r="G12" s="350"/>
      <c r="H12" s="348"/>
      <c r="I12" s="351"/>
      <c r="J12" s="349"/>
      <c r="K12" s="351"/>
      <c r="L12" s="352"/>
      <c r="M12" s="351"/>
      <c r="N12" s="45"/>
    </row>
    <row r="13" spans="1:14" ht="16.5">
      <c r="A13" s="39"/>
      <c r="B13" s="40">
        <v>51</v>
      </c>
      <c r="C13" s="41" t="s">
        <v>30</v>
      </c>
      <c r="D13" s="347"/>
      <c r="E13" s="348"/>
      <c r="F13" s="349"/>
      <c r="G13" s="350"/>
      <c r="H13" s="348"/>
      <c r="I13" s="351"/>
      <c r="J13" s="349"/>
      <c r="K13" s="351"/>
      <c r="L13" s="352"/>
      <c r="M13" s="351"/>
      <c r="N13" s="45"/>
    </row>
    <row r="14" spans="1:14" ht="16.5">
      <c r="A14" s="39"/>
      <c r="B14" s="40">
        <v>1</v>
      </c>
      <c r="C14" s="41" t="s">
        <v>31</v>
      </c>
      <c r="D14" s="347"/>
      <c r="E14" s="353"/>
      <c r="F14" s="354"/>
      <c r="G14" s="355"/>
      <c r="H14" s="353"/>
      <c r="I14" s="353"/>
      <c r="J14" s="354"/>
      <c r="K14" s="353"/>
      <c r="L14" s="356"/>
      <c r="M14" s="353"/>
      <c r="N14" s="50"/>
    </row>
    <row r="15" spans="1:14" ht="15.75">
      <c r="A15" s="172"/>
      <c r="B15" s="239">
        <v>511111</v>
      </c>
      <c r="C15" s="240" t="s">
        <v>32</v>
      </c>
      <c r="D15" s="357">
        <v>811536000</v>
      </c>
      <c r="E15" s="358">
        <v>811536000</v>
      </c>
      <c r="F15" s="358">
        <v>71655540</v>
      </c>
      <c r="G15" s="359">
        <f t="shared" ref="G15:G25" si="0">SUM(F15/E15*100)</f>
        <v>8.8296193884189975</v>
      </c>
      <c r="H15" s="358">
        <v>71655540</v>
      </c>
      <c r="I15" s="359">
        <f>SUM(H15/E15*100)</f>
        <v>8.8296193884189975</v>
      </c>
      <c r="J15" s="358">
        <f>F15+H15</f>
        <v>143311080</v>
      </c>
      <c r="K15" s="360">
        <f>SUM(J15/E15*100)</f>
        <v>17.659238776837995</v>
      </c>
      <c r="L15" s="361">
        <f t="shared" ref="L15:L25" si="1">E15-J15</f>
        <v>668224920</v>
      </c>
      <c r="M15" s="362">
        <f t="shared" ref="M15:M25" si="2">SUM(L15/E15*100)</f>
        <v>82.340761223162005</v>
      </c>
      <c r="N15" s="87"/>
    </row>
    <row r="16" spans="1:14" ht="15.75">
      <c r="A16" s="173"/>
      <c r="B16" s="241">
        <v>511119</v>
      </c>
      <c r="C16" s="242" t="s">
        <v>33</v>
      </c>
      <c r="D16" s="363">
        <v>20000</v>
      </c>
      <c r="E16" s="364">
        <v>20000</v>
      </c>
      <c r="F16" s="364">
        <v>1329</v>
      </c>
      <c r="G16" s="365">
        <f t="shared" si="0"/>
        <v>6.6449999999999996</v>
      </c>
      <c r="H16" s="364">
        <v>1329</v>
      </c>
      <c r="I16" s="359">
        <f>SUM(H16/E16*100)</f>
        <v>6.6449999999999996</v>
      </c>
      <c r="J16" s="358">
        <f t="shared" ref="J16:J25" si="3">F16+H16</f>
        <v>2658</v>
      </c>
      <c r="K16" s="360">
        <f>SUM(J16/E16*100)</f>
        <v>13.29</v>
      </c>
      <c r="L16" s="366">
        <f t="shared" si="1"/>
        <v>17342</v>
      </c>
      <c r="M16" s="367">
        <f t="shared" si="2"/>
        <v>86.71</v>
      </c>
      <c r="N16" s="89"/>
    </row>
    <row r="17" spans="1:14" ht="15.75">
      <c r="A17" s="173"/>
      <c r="B17" s="241">
        <v>511121</v>
      </c>
      <c r="C17" s="242" t="s">
        <v>34</v>
      </c>
      <c r="D17" s="363">
        <v>56805000</v>
      </c>
      <c r="E17" s="364">
        <v>56805000</v>
      </c>
      <c r="F17" s="364">
        <v>4848062</v>
      </c>
      <c r="G17" s="365">
        <f t="shared" si="0"/>
        <v>8.5345691400404888</v>
      </c>
      <c r="H17" s="364">
        <v>4848062</v>
      </c>
      <c r="I17" s="359">
        <f t="shared" ref="I17:I25" si="4">SUM(H17/E17*100)</f>
        <v>8.5345691400404888</v>
      </c>
      <c r="J17" s="358">
        <f t="shared" si="3"/>
        <v>9696124</v>
      </c>
      <c r="K17" s="360">
        <f t="shared" ref="K17:K25" si="5">SUM(J17/E17*100)</f>
        <v>17.069138280080978</v>
      </c>
      <c r="L17" s="366">
        <f t="shared" si="1"/>
        <v>47108876</v>
      </c>
      <c r="M17" s="367">
        <f t="shared" si="2"/>
        <v>82.930861719919022</v>
      </c>
      <c r="N17" s="89"/>
    </row>
    <row r="18" spans="1:14" ht="15.75">
      <c r="A18" s="173"/>
      <c r="B18" s="241">
        <v>511122</v>
      </c>
      <c r="C18" s="242" t="s">
        <v>35</v>
      </c>
      <c r="D18" s="363">
        <v>15833000</v>
      </c>
      <c r="E18" s="364">
        <v>15833000</v>
      </c>
      <c r="F18" s="364">
        <v>1282457</v>
      </c>
      <c r="G18" s="365">
        <f t="shared" si="0"/>
        <v>8.0998989452409518</v>
      </c>
      <c r="H18" s="364">
        <v>1282457</v>
      </c>
      <c r="I18" s="359">
        <f t="shared" si="4"/>
        <v>8.0998989452409518</v>
      </c>
      <c r="J18" s="358">
        <f t="shared" si="3"/>
        <v>2564914</v>
      </c>
      <c r="K18" s="360">
        <f t="shared" si="5"/>
        <v>16.199797890481904</v>
      </c>
      <c r="L18" s="366">
        <f t="shared" si="1"/>
        <v>13268086</v>
      </c>
      <c r="M18" s="367">
        <f t="shared" si="2"/>
        <v>83.800202109518096</v>
      </c>
      <c r="N18" s="89"/>
    </row>
    <row r="19" spans="1:14" ht="15.75">
      <c r="A19" s="173"/>
      <c r="B19" s="241">
        <v>511123</v>
      </c>
      <c r="C19" s="242" t="s">
        <v>36</v>
      </c>
      <c r="D19" s="363">
        <v>24440000</v>
      </c>
      <c r="E19" s="364">
        <v>24440000</v>
      </c>
      <c r="F19" s="364">
        <v>1880000</v>
      </c>
      <c r="G19" s="365">
        <f t="shared" si="0"/>
        <v>7.6923076923076925</v>
      </c>
      <c r="H19" s="364">
        <v>1880000</v>
      </c>
      <c r="I19" s="359">
        <f t="shared" si="4"/>
        <v>7.6923076923076925</v>
      </c>
      <c r="J19" s="358">
        <f t="shared" si="3"/>
        <v>3760000</v>
      </c>
      <c r="K19" s="360">
        <f t="shared" si="5"/>
        <v>15.384615384615385</v>
      </c>
      <c r="L19" s="366">
        <f t="shared" si="1"/>
        <v>20680000</v>
      </c>
      <c r="M19" s="367">
        <f t="shared" si="2"/>
        <v>84.615384615384613</v>
      </c>
      <c r="N19" s="89"/>
    </row>
    <row r="20" spans="1:14" ht="15.75">
      <c r="A20" s="173"/>
      <c r="B20" s="241">
        <v>511124</v>
      </c>
      <c r="C20" s="242" t="s">
        <v>37</v>
      </c>
      <c r="D20" s="363">
        <v>681070000</v>
      </c>
      <c r="E20" s="364">
        <v>681070000</v>
      </c>
      <c r="F20" s="364">
        <v>46990000</v>
      </c>
      <c r="G20" s="365">
        <f t="shared" si="0"/>
        <v>6.8994376495808067</v>
      </c>
      <c r="H20" s="364">
        <v>46990000</v>
      </c>
      <c r="I20" s="359">
        <f t="shared" si="4"/>
        <v>6.8994376495808067</v>
      </c>
      <c r="J20" s="358">
        <f t="shared" si="3"/>
        <v>93980000</v>
      </c>
      <c r="K20" s="360">
        <f t="shared" si="5"/>
        <v>13.798875299161613</v>
      </c>
      <c r="L20" s="366">
        <f t="shared" si="1"/>
        <v>587090000</v>
      </c>
      <c r="M20" s="367">
        <f t="shared" si="2"/>
        <v>86.201124700838378</v>
      </c>
      <c r="N20" s="89"/>
    </row>
    <row r="21" spans="1:14" ht="15.75">
      <c r="A21" s="173" t="s">
        <v>38</v>
      </c>
      <c r="B21" s="241">
        <v>511125</v>
      </c>
      <c r="C21" s="242" t="s">
        <v>39</v>
      </c>
      <c r="D21" s="363">
        <v>99481000</v>
      </c>
      <c r="E21" s="364">
        <v>99481000</v>
      </c>
      <c r="F21" s="364">
        <v>4532693</v>
      </c>
      <c r="G21" s="365">
        <f t="shared" si="0"/>
        <v>4.5563404067108291</v>
      </c>
      <c r="H21" s="364">
        <v>4532693</v>
      </c>
      <c r="I21" s="359">
        <f t="shared" si="4"/>
        <v>4.5563404067108291</v>
      </c>
      <c r="J21" s="358">
        <f t="shared" si="3"/>
        <v>9065386</v>
      </c>
      <c r="K21" s="360">
        <f t="shared" si="5"/>
        <v>9.1126808134216581</v>
      </c>
      <c r="L21" s="366">
        <f t="shared" si="1"/>
        <v>90415614</v>
      </c>
      <c r="M21" s="367">
        <f t="shared" si="2"/>
        <v>90.887319186578338</v>
      </c>
      <c r="N21" s="89"/>
    </row>
    <row r="22" spans="1:14" ht="15.75">
      <c r="A22" s="173"/>
      <c r="B22" s="241">
        <v>511126</v>
      </c>
      <c r="C22" s="242" t="s">
        <v>40</v>
      </c>
      <c r="D22" s="363">
        <v>60466000</v>
      </c>
      <c r="E22" s="364">
        <v>60466000</v>
      </c>
      <c r="F22" s="364">
        <v>4707300</v>
      </c>
      <c r="G22" s="365">
        <f t="shared" si="0"/>
        <v>7.7850362187014186</v>
      </c>
      <c r="H22" s="364">
        <v>4707300</v>
      </c>
      <c r="I22" s="359">
        <f t="shared" si="4"/>
        <v>7.7850362187014186</v>
      </c>
      <c r="J22" s="358">
        <f t="shared" si="3"/>
        <v>9414600</v>
      </c>
      <c r="K22" s="360">
        <f t="shared" si="5"/>
        <v>15.570072437402837</v>
      </c>
      <c r="L22" s="366">
        <f t="shared" si="1"/>
        <v>51051400</v>
      </c>
      <c r="M22" s="367">
        <f t="shared" si="2"/>
        <v>84.429927562597157</v>
      </c>
      <c r="N22" s="89"/>
    </row>
    <row r="23" spans="1:14" ht="15.75">
      <c r="A23" s="173"/>
      <c r="B23" s="241">
        <v>511129</v>
      </c>
      <c r="C23" s="242" t="s">
        <v>41</v>
      </c>
      <c r="D23" s="363">
        <v>205920000</v>
      </c>
      <c r="E23" s="364">
        <v>205920000</v>
      </c>
      <c r="F23" s="364">
        <v>0</v>
      </c>
      <c r="G23" s="365">
        <f t="shared" si="0"/>
        <v>0</v>
      </c>
      <c r="H23" s="364">
        <v>19765000</v>
      </c>
      <c r="I23" s="359">
        <f t="shared" si="4"/>
        <v>9.5983877233877237</v>
      </c>
      <c r="J23" s="358">
        <f t="shared" si="3"/>
        <v>19765000</v>
      </c>
      <c r="K23" s="360">
        <f t="shared" si="5"/>
        <v>9.5983877233877237</v>
      </c>
      <c r="L23" s="366">
        <f t="shared" si="1"/>
        <v>186155000</v>
      </c>
      <c r="M23" s="367">
        <f t="shared" si="2"/>
        <v>90.401612276612269</v>
      </c>
      <c r="N23" s="89"/>
    </row>
    <row r="24" spans="1:14" ht="15.75">
      <c r="A24" s="173"/>
      <c r="B24" s="241">
        <v>511151</v>
      </c>
      <c r="C24" s="242" t="s">
        <v>42</v>
      </c>
      <c r="D24" s="363">
        <v>58987000</v>
      </c>
      <c r="E24" s="364">
        <v>58987000</v>
      </c>
      <c r="F24" s="364">
        <v>1820000</v>
      </c>
      <c r="G24" s="365">
        <f t="shared" si="0"/>
        <v>3.0854256022513438</v>
      </c>
      <c r="H24" s="364">
        <v>1820000</v>
      </c>
      <c r="I24" s="359">
        <f t="shared" si="4"/>
        <v>3.0854256022513438</v>
      </c>
      <c r="J24" s="358">
        <f t="shared" si="3"/>
        <v>3640000</v>
      </c>
      <c r="K24" s="360">
        <f t="shared" si="5"/>
        <v>6.1708512045026875</v>
      </c>
      <c r="L24" s="366">
        <f t="shared" si="1"/>
        <v>55347000</v>
      </c>
      <c r="M24" s="367">
        <f t="shared" si="2"/>
        <v>93.829148795497304</v>
      </c>
      <c r="N24" s="89"/>
    </row>
    <row r="25" spans="1:14" ht="15.75">
      <c r="A25" s="173"/>
      <c r="B25" s="243">
        <v>511157</v>
      </c>
      <c r="C25" s="244" t="s">
        <v>43</v>
      </c>
      <c r="D25" s="368">
        <v>159260000</v>
      </c>
      <c r="E25" s="369">
        <v>159260000</v>
      </c>
      <c r="F25" s="370">
        <v>5400000</v>
      </c>
      <c r="G25" s="371">
        <f t="shared" si="0"/>
        <v>3.3906819038050982</v>
      </c>
      <c r="H25" s="370">
        <v>5400000</v>
      </c>
      <c r="I25" s="359">
        <f t="shared" si="4"/>
        <v>3.3906819038050982</v>
      </c>
      <c r="J25" s="358">
        <f t="shared" si="3"/>
        <v>10800000</v>
      </c>
      <c r="K25" s="360">
        <f t="shared" si="5"/>
        <v>6.7813638076101963</v>
      </c>
      <c r="L25" s="372">
        <f t="shared" si="1"/>
        <v>148460000</v>
      </c>
      <c r="M25" s="373">
        <f t="shared" si="2"/>
        <v>93.218636192389809</v>
      </c>
      <c r="N25" s="89"/>
    </row>
    <row r="26" spans="1:14" ht="16.5" thickBot="1">
      <c r="A26" s="174"/>
      <c r="B26" s="243"/>
      <c r="C26" s="244"/>
      <c r="D26" s="374"/>
      <c r="E26" s="375"/>
      <c r="F26" s="370"/>
      <c r="G26" s="371"/>
      <c r="H26" s="370"/>
      <c r="I26" s="371"/>
      <c r="J26" s="370"/>
      <c r="K26" s="376"/>
      <c r="L26" s="372"/>
      <c r="M26" s="373"/>
      <c r="N26" s="90"/>
    </row>
    <row r="27" spans="1:14" ht="24" customHeight="1" thickBot="1">
      <c r="A27" s="175"/>
      <c r="B27" s="279"/>
      <c r="C27" s="280" t="s">
        <v>44</v>
      </c>
      <c r="D27" s="377">
        <f>SUM(D15:D26)</f>
        <v>2173818000</v>
      </c>
      <c r="E27" s="377">
        <f>SUM(E15:E26)</f>
        <v>2173818000</v>
      </c>
      <c r="F27" s="378">
        <f>SUM(F15:F26)</f>
        <v>143117381</v>
      </c>
      <c r="G27" s="379">
        <f>SUM(F27/E27*100)</f>
        <v>6.5836873648115901</v>
      </c>
      <c r="H27" s="380">
        <f>SUM(H15:H25)</f>
        <v>162882381</v>
      </c>
      <c r="I27" s="381">
        <f>SUM(H27/E27*100)</f>
        <v>7.4929171163363257</v>
      </c>
      <c r="J27" s="377">
        <f>SUM(J15:J25)</f>
        <v>305999762</v>
      </c>
      <c r="K27" s="381">
        <f>SUM(J27/E27*100)</f>
        <v>14.076604481147918</v>
      </c>
      <c r="L27" s="377">
        <f>SUM(L15:L26)</f>
        <v>1867818238</v>
      </c>
      <c r="M27" s="381">
        <f>SUM(L27/E27*100)</f>
        <v>85.923395518852089</v>
      </c>
      <c r="N27" s="91"/>
    </row>
    <row r="28" spans="1:14" ht="15.75">
      <c r="A28" s="174"/>
      <c r="B28" s="281">
        <v>52</v>
      </c>
      <c r="C28" s="282" t="s">
        <v>45</v>
      </c>
      <c r="D28" s="382"/>
      <c r="E28" s="383"/>
      <c r="F28" s="384"/>
      <c r="G28" s="384"/>
      <c r="H28" s="384"/>
      <c r="I28" s="384"/>
      <c r="J28" s="384"/>
      <c r="K28" s="384"/>
      <c r="L28" s="384"/>
      <c r="M28" s="384"/>
      <c r="N28" s="90"/>
    </row>
    <row r="29" spans="1:14" ht="15.75">
      <c r="A29" s="174"/>
      <c r="B29" s="281">
        <v>2</v>
      </c>
      <c r="C29" s="283" t="s">
        <v>46</v>
      </c>
      <c r="D29" s="382"/>
      <c r="E29" s="383"/>
      <c r="F29" s="384"/>
      <c r="G29" s="384"/>
      <c r="H29" s="384"/>
      <c r="I29" s="384"/>
      <c r="J29" s="384"/>
      <c r="K29" s="384"/>
      <c r="L29" s="385"/>
      <c r="M29" s="384"/>
      <c r="N29" s="90"/>
    </row>
    <row r="30" spans="1:14" ht="15.75">
      <c r="A30" s="176"/>
      <c r="B30" s="245">
        <v>521111</v>
      </c>
      <c r="C30" s="246" t="s">
        <v>59</v>
      </c>
      <c r="D30" s="386">
        <v>288900000</v>
      </c>
      <c r="E30" s="358">
        <v>288900000</v>
      </c>
      <c r="F30" s="358">
        <v>1646700</v>
      </c>
      <c r="G30" s="359">
        <f>SUM(F30/E30*100)</f>
        <v>0.56998961578400831</v>
      </c>
      <c r="H30" s="364">
        <v>23700300</v>
      </c>
      <c r="I30" s="365">
        <f>SUM(H30/E30*100)</f>
        <v>8.2036344755970916</v>
      </c>
      <c r="J30" s="358">
        <f>SUM(F30+H30)</f>
        <v>25347000</v>
      </c>
      <c r="K30" s="360">
        <f>SUM(J30/E30*100)</f>
        <v>8.7736240913810999</v>
      </c>
      <c r="L30" s="361">
        <f t="shared" ref="L30:L41" si="6">E30-J30</f>
        <v>263553000</v>
      </c>
      <c r="M30" s="362">
        <f t="shared" ref="M30:M41" si="7">SUM(L30/E30*100)</f>
        <v>91.226375908618891</v>
      </c>
      <c r="N30" s="87"/>
    </row>
    <row r="31" spans="1:14" ht="15.75">
      <c r="A31" s="176"/>
      <c r="B31" s="245">
        <v>521811</v>
      </c>
      <c r="C31" s="246" t="s">
        <v>60</v>
      </c>
      <c r="D31" s="386">
        <v>56396000</v>
      </c>
      <c r="E31" s="364">
        <v>56396000</v>
      </c>
      <c r="F31" s="358">
        <v>4624400</v>
      </c>
      <c r="G31" s="359">
        <f t="shared" ref="G31:G45" si="8">SUM(F31/E31*100)</f>
        <v>8.1998723313710187</v>
      </c>
      <c r="H31" s="370">
        <v>7892858</v>
      </c>
      <c r="I31" s="365">
        <f t="shared" ref="I31:I45" si="9">SUM(H31/E31*100)</f>
        <v>13.995421661110715</v>
      </c>
      <c r="J31" s="358">
        <f>SUM(F31+H31)</f>
        <v>12517258</v>
      </c>
      <c r="K31" s="360">
        <f t="shared" ref="K31:K45" si="10">SUM(J31/E31*100)</f>
        <v>22.195293992481734</v>
      </c>
      <c r="L31" s="361">
        <f t="shared" si="6"/>
        <v>43878742</v>
      </c>
      <c r="M31" s="362">
        <f t="shared" si="7"/>
        <v>77.804706007518263</v>
      </c>
      <c r="N31" s="88"/>
    </row>
    <row r="32" spans="1:14" ht="15.75">
      <c r="A32" s="177"/>
      <c r="B32" s="245">
        <v>521111</v>
      </c>
      <c r="C32" s="246" t="s">
        <v>47</v>
      </c>
      <c r="D32" s="387"/>
      <c r="E32" s="364"/>
      <c r="F32" s="364"/>
      <c r="G32" s="359"/>
      <c r="H32" s="364"/>
      <c r="I32" s="365"/>
      <c r="J32" s="358"/>
      <c r="K32" s="360"/>
      <c r="L32" s="361"/>
      <c r="M32" s="367"/>
      <c r="N32" s="88"/>
    </row>
    <row r="33" spans="1:14" ht="15.75">
      <c r="A33" s="177"/>
      <c r="B33" s="245">
        <v>521114</v>
      </c>
      <c r="C33" s="246" t="s">
        <v>48</v>
      </c>
      <c r="D33" s="387">
        <v>24000000</v>
      </c>
      <c r="E33" s="364">
        <v>24000000</v>
      </c>
      <c r="F33" s="364">
        <v>2182000</v>
      </c>
      <c r="G33" s="359">
        <f t="shared" si="8"/>
        <v>9.0916666666666668</v>
      </c>
      <c r="H33" s="364">
        <v>2500734</v>
      </c>
      <c r="I33" s="365">
        <f t="shared" si="9"/>
        <v>10.419725</v>
      </c>
      <c r="J33" s="358">
        <f t="shared" ref="J33:J41" si="11">SUM(F33+H33)</f>
        <v>4682734</v>
      </c>
      <c r="K33" s="360">
        <f t="shared" si="10"/>
        <v>19.511391666666668</v>
      </c>
      <c r="L33" s="361">
        <f t="shared" si="6"/>
        <v>19317266</v>
      </c>
      <c r="M33" s="367">
        <f t="shared" si="7"/>
        <v>80.488608333333332</v>
      </c>
      <c r="N33" s="88" t="s">
        <v>49</v>
      </c>
    </row>
    <row r="34" spans="1:14" ht="15.75">
      <c r="A34" s="177"/>
      <c r="B34" s="247">
        <v>522111</v>
      </c>
      <c r="C34" s="246" t="s">
        <v>50</v>
      </c>
      <c r="D34" s="387">
        <v>50400000</v>
      </c>
      <c r="E34" s="364">
        <v>50400000</v>
      </c>
      <c r="F34" s="364">
        <v>5789600</v>
      </c>
      <c r="G34" s="359">
        <f t="shared" si="8"/>
        <v>11.487301587301587</v>
      </c>
      <c r="H34" s="364">
        <v>11714200</v>
      </c>
      <c r="I34" s="365">
        <f t="shared" si="9"/>
        <v>23.242460317460317</v>
      </c>
      <c r="J34" s="358">
        <f t="shared" si="11"/>
        <v>17503800</v>
      </c>
      <c r="K34" s="360">
        <f t="shared" si="10"/>
        <v>34.729761904761901</v>
      </c>
      <c r="L34" s="361">
        <f t="shared" si="6"/>
        <v>32896200</v>
      </c>
      <c r="M34" s="367">
        <f t="shared" si="7"/>
        <v>65.270238095238099</v>
      </c>
      <c r="N34" s="88"/>
    </row>
    <row r="35" spans="1:14" ht="15.75">
      <c r="A35" s="177"/>
      <c r="B35" s="245">
        <v>522112</v>
      </c>
      <c r="C35" s="246" t="s">
        <v>51</v>
      </c>
      <c r="D35" s="387">
        <v>30000000</v>
      </c>
      <c r="E35" s="364">
        <v>30000000</v>
      </c>
      <c r="F35" s="364">
        <v>34100</v>
      </c>
      <c r="G35" s="359">
        <f t="shared" si="8"/>
        <v>0.11366666666666667</v>
      </c>
      <c r="H35" s="364">
        <v>68200</v>
      </c>
      <c r="I35" s="365">
        <f t="shared" si="9"/>
        <v>0.22733333333333333</v>
      </c>
      <c r="J35" s="358">
        <f t="shared" si="11"/>
        <v>102300</v>
      </c>
      <c r="K35" s="360">
        <f t="shared" si="10"/>
        <v>0.34099999999999997</v>
      </c>
      <c r="L35" s="361">
        <f t="shared" si="6"/>
        <v>29897700</v>
      </c>
      <c r="M35" s="367">
        <f t="shared" si="7"/>
        <v>99.658999999999992</v>
      </c>
      <c r="N35" s="88"/>
    </row>
    <row r="36" spans="1:14" ht="15.75">
      <c r="A36" s="177"/>
      <c r="B36" s="247">
        <v>522113</v>
      </c>
      <c r="C36" s="246" t="s">
        <v>52</v>
      </c>
      <c r="D36" s="387">
        <v>600000</v>
      </c>
      <c r="E36" s="364">
        <v>600000</v>
      </c>
      <c r="F36" s="364">
        <v>16000</v>
      </c>
      <c r="G36" s="359">
        <f t="shared" si="8"/>
        <v>2.666666666666667</v>
      </c>
      <c r="H36" s="364">
        <v>49100</v>
      </c>
      <c r="I36" s="365">
        <f t="shared" si="9"/>
        <v>8.1833333333333336</v>
      </c>
      <c r="J36" s="358">
        <f t="shared" si="11"/>
        <v>65100</v>
      </c>
      <c r="K36" s="360">
        <f t="shared" si="10"/>
        <v>10.85</v>
      </c>
      <c r="L36" s="361">
        <f t="shared" si="6"/>
        <v>534900</v>
      </c>
      <c r="M36" s="367">
        <f t="shared" si="7"/>
        <v>89.149999999999991</v>
      </c>
      <c r="N36" s="88"/>
    </row>
    <row r="37" spans="1:14" ht="15.75">
      <c r="A37" s="177"/>
      <c r="B37" s="245">
        <v>523111</v>
      </c>
      <c r="C37" s="248" t="s">
        <v>53</v>
      </c>
      <c r="D37" s="387">
        <v>106374000</v>
      </c>
      <c r="E37" s="364">
        <v>106374000</v>
      </c>
      <c r="F37" s="364">
        <v>1523500</v>
      </c>
      <c r="G37" s="359">
        <f t="shared" si="8"/>
        <v>1.4322108785981538</v>
      </c>
      <c r="H37" s="364">
        <v>6920908</v>
      </c>
      <c r="I37" s="365">
        <f t="shared" si="9"/>
        <v>6.5062026435031122</v>
      </c>
      <c r="J37" s="358">
        <f t="shared" si="11"/>
        <v>8444408</v>
      </c>
      <c r="K37" s="360">
        <f t="shared" si="10"/>
        <v>7.9384135221012651</v>
      </c>
      <c r="L37" s="361">
        <f t="shared" si="6"/>
        <v>97929592</v>
      </c>
      <c r="M37" s="367">
        <f t="shared" si="7"/>
        <v>92.061586477898743</v>
      </c>
      <c r="N37" s="88"/>
    </row>
    <row r="38" spans="1:14" ht="15.75">
      <c r="A38" s="177"/>
      <c r="B38" s="245">
        <v>523119</v>
      </c>
      <c r="C38" s="244" t="s">
        <v>61</v>
      </c>
      <c r="D38" s="387">
        <v>15000000</v>
      </c>
      <c r="E38" s="364">
        <v>15000000</v>
      </c>
      <c r="F38" s="364"/>
      <c r="G38" s="359">
        <f t="shared" si="8"/>
        <v>0</v>
      </c>
      <c r="H38" s="364">
        <v>16000</v>
      </c>
      <c r="I38" s="365">
        <f t="shared" si="9"/>
        <v>0.10666666666666667</v>
      </c>
      <c r="J38" s="358">
        <f t="shared" si="11"/>
        <v>16000</v>
      </c>
      <c r="K38" s="360">
        <f t="shared" si="10"/>
        <v>0.10666666666666667</v>
      </c>
      <c r="L38" s="361">
        <f t="shared" si="6"/>
        <v>14984000</v>
      </c>
      <c r="M38" s="367">
        <f t="shared" si="7"/>
        <v>99.893333333333331</v>
      </c>
      <c r="N38" s="88"/>
    </row>
    <row r="39" spans="1:14" ht="15.75">
      <c r="A39" s="177"/>
      <c r="B39" s="245">
        <v>523121</v>
      </c>
      <c r="C39" s="244" t="s">
        <v>54</v>
      </c>
      <c r="D39" s="387">
        <v>112986000</v>
      </c>
      <c r="E39" s="364">
        <v>112986000</v>
      </c>
      <c r="F39" s="364">
        <v>2883700</v>
      </c>
      <c r="G39" s="359">
        <f t="shared" si="8"/>
        <v>2.5522631122439949</v>
      </c>
      <c r="H39" s="364">
        <v>5037700</v>
      </c>
      <c r="I39" s="365">
        <f t="shared" si="9"/>
        <v>4.4586939974864137</v>
      </c>
      <c r="J39" s="358">
        <f t="shared" si="11"/>
        <v>7921400</v>
      </c>
      <c r="K39" s="360">
        <f t="shared" si="10"/>
        <v>7.0109571097304091</v>
      </c>
      <c r="L39" s="361">
        <f t="shared" si="6"/>
        <v>105064600</v>
      </c>
      <c r="M39" s="367">
        <f t="shared" si="7"/>
        <v>92.989042890269587</v>
      </c>
      <c r="N39" s="88"/>
    </row>
    <row r="40" spans="1:14" ht="15.75">
      <c r="A40" s="177"/>
      <c r="B40" s="245">
        <v>521115</v>
      </c>
      <c r="C40" s="244" t="s">
        <v>62</v>
      </c>
      <c r="D40" s="387">
        <v>45000000</v>
      </c>
      <c r="E40" s="369">
        <v>45000000</v>
      </c>
      <c r="F40" s="364">
        <v>2750000</v>
      </c>
      <c r="G40" s="359">
        <f t="shared" si="8"/>
        <v>6.1111111111111107</v>
      </c>
      <c r="H40" s="364">
        <v>2750000</v>
      </c>
      <c r="I40" s="365">
        <f t="shared" si="9"/>
        <v>6.1111111111111107</v>
      </c>
      <c r="J40" s="358">
        <f t="shared" si="11"/>
        <v>5500000</v>
      </c>
      <c r="K40" s="360">
        <f t="shared" si="10"/>
        <v>12.222222222222221</v>
      </c>
      <c r="L40" s="361">
        <f t="shared" si="6"/>
        <v>39500000</v>
      </c>
      <c r="M40" s="367">
        <f t="shared" si="7"/>
        <v>87.777777777777771</v>
      </c>
      <c r="N40" s="88"/>
    </row>
    <row r="41" spans="1:14" ht="15.75">
      <c r="A41" s="177"/>
      <c r="B41" s="245">
        <v>521119</v>
      </c>
      <c r="C41" s="248" t="s">
        <v>63</v>
      </c>
      <c r="D41" s="387">
        <v>37600000</v>
      </c>
      <c r="E41" s="369">
        <v>37600000</v>
      </c>
      <c r="F41" s="364">
        <v>100000</v>
      </c>
      <c r="G41" s="359">
        <f t="shared" si="8"/>
        <v>0.26595744680851063</v>
      </c>
      <c r="H41" s="364">
        <v>100000</v>
      </c>
      <c r="I41" s="365">
        <f t="shared" si="9"/>
        <v>0.26595744680851063</v>
      </c>
      <c r="J41" s="358">
        <f t="shared" si="11"/>
        <v>200000</v>
      </c>
      <c r="K41" s="360">
        <f t="shared" si="10"/>
        <v>0.53191489361702127</v>
      </c>
      <c r="L41" s="361">
        <f t="shared" si="6"/>
        <v>37400000</v>
      </c>
      <c r="M41" s="367">
        <f t="shared" si="7"/>
        <v>99.468085106382972</v>
      </c>
      <c r="N41" s="88"/>
    </row>
    <row r="42" spans="1:14" ht="15.75">
      <c r="A42" s="177"/>
      <c r="B42" s="249">
        <v>52</v>
      </c>
      <c r="C42" s="250"/>
      <c r="D42" s="388"/>
      <c r="E42" s="389"/>
      <c r="F42" s="390"/>
      <c r="G42" s="391"/>
      <c r="H42" s="390"/>
      <c r="I42" s="392"/>
      <c r="J42" s="390"/>
      <c r="K42" s="393"/>
      <c r="L42" s="393"/>
      <c r="M42" s="394"/>
      <c r="N42" s="92"/>
    </row>
    <row r="43" spans="1:14" ht="15.75">
      <c r="A43" s="173"/>
      <c r="B43" s="251">
        <v>521211</v>
      </c>
      <c r="C43" s="252" t="s">
        <v>64</v>
      </c>
      <c r="D43" s="395"/>
      <c r="E43" s="396"/>
      <c r="F43" s="395"/>
      <c r="G43" s="359"/>
      <c r="H43" s="395"/>
      <c r="I43" s="365"/>
      <c r="J43" s="358"/>
      <c r="K43" s="360"/>
      <c r="L43" s="361"/>
      <c r="M43" s="367"/>
      <c r="N43" s="93"/>
    </row>
    <row r="44" spans="1:14" ht="15.75">
      <c r="A44" s="173"/>
      <c r="B44" s="243">
        <v>524111</v>
      </c>
      <c r="C44" s="244" t="s">
        <v>65</v>
      </c>
      <c r="D44" s="369">
        <v>96740000</v>
      </c>
      <c r="E44" s="369">
        <v>96740000</v>
      </c>
      <c r="F44" s="364">
        <v>6632000</v>
      </c>
      <c r="G44" s="359">
        <f t="shared" si="8"/>
        <v>6.855488939425264</v>
      </c>
      <c r="H44" s="364">
        <v>16305181</v>
      </c>
      <c r="I44" s="365">
        <f t="shared" si="9"/>
        <v>16.854642340293573</v>
      </c>
      <c r="J44" s="358">
        <f t="shared" ref="J44:J45" si="12">SUM(F44+H44)</f>
        <v>22937181</v>
      </c>
      <c r="K44" s="360">
        <f t="shared" si="10"/>
        <v>23.710131279718833</v>
      </c>
      <c r="L44" s="361">
        <f t="shared" ref="L44:L50" si="13">E44-J44</f>
        <v>73802819</v>
      </c>
      <c r="M44" s="367">
        <f t="shared" ref="M44:M50" si="14">SUM(L44/E44*100)</f>
        <v>76.289868720281163</v>
      </c>
      <c r="N44" s="89"/>
    </row>
    <row r="45" spans="1:14" ht="16.5" thickBot="1">
      <c r="A45" s="174"/>
      <c r="B45" s="253">
        <v>524113</v>
      </c>
      <c r="C45" s="244" t="s">
        <v>66</v>
      </c>
      <c r="D45" s="369">
        <v>3600000</v>
      </c>
      <c r="E45" s="375">
        <v>3600000</v>
      </c>
      <c r="F45" s="370">
        <v>300000</v>
      </c>
      <c r="G45" s="359">
        <f t="shared" si="8"/>
        <v>8.3333333333333321</v>
      </c>
      <c r="H45" s="370">
        <v>600000</v>
      </c>
      <c r="I45" s="365">
        <f t="shared" si="9"/>
        <v>16.666666666666664</v>
      </c>
      <c r="J45" s="358">
        <f t="shared" si="12"/>
        <v>900000</v>
      </c>
      <c r="K45" s="360">
        <f t="shared" si="10"/>
        <v>25</v>
      </c>
      <c r="L45" s="397">
        <f t="shared" si="13"/>
        <v>2700000</v>
      </c>
      <c r="M45" s="373">
        <f t="shared" si="14"/>
        <v>75</v>
      </c>
      <c r="N45" s="90"/>
    </row>
    <row r="46" spans="1:14" ht="20.25" customHeight="1" thickBot="1">
      <c r="A46" s="174"/>
      <c r="B46" s="284">
        <v>53</v>
      </c>
      <c r="C46" s="285" t="s">
        <v>67</v>
      </c>
      <c r="D46" s="398">
        <f>SUM(D30:D45)</f>
        <v>867596000</v>
      </c>
      <c r="E46" s="398">
        <f>SUM(E30:E45)</f>
        <v>867596000</v>
      </c>
      <c r="F46" s="398">
        <f>SUM(F30:F45)</f>
        <v>28482000</v>
      </c>
      <c r="G46" s="379">
        <f>SUM(F46/E46*100)</f>
        <v>3.2828643746628616</v>
      </c>
      <c r="H46" s="398">
        <f>SUM(H30:H45)</f>
        <v>77655181</v>
      </c>
      <c r="I46" s="399">
        <f>SUM(H46/E46*100)</f>
        <v>8.9506153785863454</v>
      </c>
      <c r="J46" s="400">
        <f>SUM(F46+H46)</f>
        <v>106137181</v>
      </c>
      <c r="K46" s="401">
        <f>SUM(J46/E46*100)</f>
        <v>12.233479753249208</v>
      </c>
      <c r="L46" s="398">
        <f t="shared" si="13"/>
        <v>761458819</v>
      </c>
      <c r="M46" s="399">
        <f t="shared" si="14"/>
        <v>87.766520246750787</v>
      </c>
      <c r="N46" s="232"/>
    </row>
    <row r="47" spans="1:14" ht="15.75">
      <c r="A47" s="174"/>
      <c r="B47" s="253">
        <v>532111</v>
      </c>
      <c r="C47" s="244" t="s">
        <v>55</v>
      </c>
      <c r="D47" s="369">
        <v>13000000</v>
      </c>
      <c r="E47" s="369">
        <v>13000000</v>
      </c>
      <c r="F47" s="369"/>
      <c r="G47" s="402"/>
      <c r="H47" s="369"/>
      <c r="I47" s="402"/>
      <c r="J47" s="369">
        <f>SUM(F47+H47)</f>
        <v>0</v>
      </c>
      <c r="K47" s="403">
        <f>SUM(J47/E47*100)</f>
        <v>0</v>
      </c>
      <c r="L47" s="361">
        <f t="shared" si="13"/>
        <v>13000000</v>
      </c>
      <c r="M47" s="362">
        <f t="shared" si="14"/>
        <v>100</v>
      </c>
      <c r="N47" s="90"/>
    </row>
    <row r="48" spans="1:14" ht="16.5" thickBot="1">
      <c r="A48" s="174"/>
      <c r="B48" s="253">
        <v>533121</v>
      </c>
      <c r="C48" s="244" t="s">
        <v>78</v>
      </c>
      <c r="D48" s="404">
        <v>800000000</v>
      </c>
      <c r="E48" s="375">
        <v>800000000</v>
      </c>
      <c r="F48" s="369"/>
      <c r="G48" s="402"/>
      <c r="H48" s="369"/>
      <c r="I48" s="402"/>
      <c r="J48" s="369">
        <f>SUM(F48+H48)</f>
        <v>0</v>
      </c>
      <c r="K48" s="403">
        <f>SUM(J48/E48*100)</f>
        <v>0</v>
      </c>
      <c r="L48" s="366">
        <f t="shared" si="13"/>
        <v>800000000</v>
      </c>
      <c r="M48" s="367">
        <f t="shared" si="14"/>
        <v>100</v>
      </c>
      <c r="N48" s="90"/>
    </row>
    <row r="49" spans="1:14" ht="21.75" customHeight="1" thickBot="1">
      <c r="A49" s="231"/>
      <c r="B49" s="279">
        <v>53</v>
      </c>
      <c r="C49" s="286" t="s">
        <v>68</v>
      </c>
      <c r="D49" s="398">
        <f>SUM(D47:D48)</f>
        <v>813000000</v>
      </c>
      <c r="E49" s="398">
        <f>SUM(E47:E48)</f>
        <v>813000000</v>
      </c>
      <c r="F49" s="398">
        <f>SUM(F47:F48)</f>
        <v>0</v>
      </c>
      <c r="G49" s="379">
        <f>SUM(F49/E49*100)</f>
        <v>0</v>
      </c>
      <c r="H49" s="398">
        <f>SUM(H47:H48)</f>
        <v>0</v>
      </c>
      <c r="I49" s="399">
        <f>SUM(H49/E49*100)</f>
        <v>0</v>
      </c>
      <c r="J49" s="398">
        <f>SUM(F49+H49)</f>
        <v>0</v>
      </c>
      <c r="K49" s="399">
        <f>SUM(J49/E49*100)</f>
        <v>0</v>
      </c>
      <c r="L49" s="398">
        <f t="shared" si="13"/>
        <v>813000000</v>
      </c>
      <c r="M49" s="399">
        <f t="shared" si="14"/>
        <v>100</v>
      </c>
      <c r="N49" s="230"/>
    </row>
    <row r="50" spans="1:14" ht="20.25" customHeight="1" thickBot="1">
      <c r="A50" s="226"/>
      <c r="B50" s="287"/>
      <c r="C50" s="287" t="s">
        <v>56</v>
      </c>
      <c r="D50" s="405">
        <f>SUM(D27+D46+D49)</f>
        <v>3854414000</v>
      </c>
      <c r="E50" s="405">
        <f>SUM(E49+E46+E27)</f>
        <v>3854414000</v>
      </c>
      <c r="F50" s="405">
        <f>SUM(F49+F46+F27)</f>
        <v>171599381</v>
      </c>
      <c r="G50" s="379">
        <f>SUM(F50/E50*100)</f>
        <v>4.4520225642600924</v>
      </c>
      <c r="H50" s="405">
        <f>SUM(H27+H46+H49)</f>
        <v>240537562</v>
      </c>
      <c r="I50" s="399">
        <f>SUM(H50/E50*100)</f>
        <v>6.2405741054282187</v>
      </c>
      <c r="J50" s="405">
        <f>SUM(J27+J46+J49)</f>
        <v>412136943</v>
      </c>
      <c r="K50" s="399">
        <f>SUM(J50/E50*100)</f>
        <v>10.69259666968831</v>
      </c>
      <c r="L50" s="405">
        <f t="shared" si="13"/>
        <v>3442277057</v>
      </c>
      <c r="M50" s="399">
        <f t="shared" si="14"/>
        <v>89.307403330311686</v>
      </c>
      <c r="N50" s="229"/>
    </row>
    <row r="53" spans="1:14">
      <c r="J53" s="32" t="s">
        <v>79</v>
      </c>
    </row>
    <row r="54" spans="1:14">
      <c r="J54" s="32" t="s">
        <v>69</v>
      </c>
    </row>
    <row r="55" spans="1:14">
      <c r="J55" s="32"/>
    </row>
    <row r="56" spans="1:14">
      <c r="J56" s="32"/>
    </row>
    <row r="57" spans="1:14">
      <c r="J57" s="32"/>
    </row>
    <row r="58" spans="1:14">
      <c r="J58" s="32"/>
    </row>
    <row r="59" spans="1:14">
      <c r="I59" s="35" t="s">
        <v>70</v>
      </c>
      <c r="J59" s="33"/>
      <c r="K59" s="35"/>
    </row>
    <row r="60" spans="1:14">
      <c r="J60" s="33" t="s">
        <v>71</v>
      </c>
    </row>
  </sheetData>
  <mergeCells count="23">
    <mergeCell ref="N9:N10"/>
    <mergeCell ref="I9:I10"/>
    <mergeCell ref="J9:J10"/>
    <mergeCell ref="K9:K10"/>
    <mergeCell ref="F1:I1"/>
    <mergeCell ref="J6:K6"/>
    <mergeCell ref="L6:M6"/>
    <mergeCell ref="G9:G10"/>
    <mergeCell ref="H9:H10"/>
    <mergeCell ref="L9:L10"/>
    <mergeCell ref="M9:M10"/>
    <mergeCell ref="D9:D10"/>
    <mergeCell ref="E9:E10"/>
    <mergeCell ref="F9:F10"/>
    <mergeCell ref="A2:E2"/>
    <mergeCell ref="F2:I2"/>
    <mergeCell ref="A3:C3"/>
    <mergeCell ref="A4:C4"/>
    <mergeCell ref="A6:A7"/>
    <mergeCell ref="B6:B7"/>
    <mergeCell ref="C6:C7"/>
    <mergeCell ref="F6:G6"/>
    <mergeCell ref="H6:I6"/>
  </mergeCells>
  <pageMargins left="0.70866141732283505" right="0.70866141732283505" top="0.74803149606299202" bottom="0.74803149606299202" header="0.31496062992126" footer="0.31496062992126"/>
  <pageSetup paperSize="9" scale="65" orientation="landscape" horizontalDpi="4294967293" verticalDpi="0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topLeftCell="A10" workbookViewId="0">
      <selection activeCell="D35" sqref="D35"/>
    </sheetView>
  </sheetViews>
  <sheetFormatPr defaultRowHeight="15"/>
  <cols>
    <col min="2" max="2" width="8" customWidth="1"/>
    <col min="3" max="3" width="50" customWidth="1"/>
    <col min="4" max="5" width="15.5703125" customWidth="1"/>
    <col min="6" max="6" width="13.85546875" customWidth="1"/>
    <col min="7" max="7" width="7.85546875" customWidth="1"/>
    <col min="8" max="8" width="15.28515625" customWidth="1"/>
    <col min="9" max="9" width="8.7109375" customWidth="1"/>
    <col min="10" max="10" width="15.28515625" customWidth="1"/>
    <col min="11" max="11" width="9.28515625" customWidth="1"/>
    <col min="12" max="12" width="15.42578125" customWidth="1"/>
    <col min="13" max="13" width="8.7109375" customWidth="1"/>
    <col min="14" max="14" width="7.42578125" customWidth="1"/>
    <col min="15" max="15" width="12.42578125" customWidth="1"/>
  </cols>
  <sheetData>
    <row r="1" spans="1:14">
      <c r="B1" s="1"/>
      <c r="E1" s="1"/>
      <c r="F1" s="429" t="s">
        <v>75</v>
      </c>
      <c r="G1" s="429"/>
      <c r="H1" s="429"/>
      <c r="I1" s="429"/>
      <c r="J1" s="1"/>
      <c r="K1" s="1"/>
      <c r="L1" s="1"/>
      <c r="M1" s="1"/>
      <c r="N1" s="1"/>
    </row>
    <row r="2" spans="1:14">
      <c r="A2" s="436" t="s">
        <v>0</v>
      </c>
      <c r="B2" s="436"/>
      <c r="C2" s="436"/>
      <c r="D2" s="436"/>
      <c r="E2" s="436"/>
      <c r="F2" s="429" t="s">
        <v>72</v>
      </c>
      <c r="G2" s="429"/>
      <c r="H2" s="429"/>
      <c r="I2" s="429"/>
      <c r="J2" s="2" t="s">
        <v>1</v>
      </c>
      <c r="K2" s="2"/>
      <c r="L2" s="2"/>
      <c r="M2" s="2"/>
      <c r="N2" s="2"/>
    </row>
    <row r="3" spans="1:14">
      <c r="A3" s="436" t="s">
        <v>57</v>
      </c>
      <c r="B3" s="436"/>
      <c r="C3" s="436"/>
      <c r="D3" s="53"/>
      <c r="E3" s="4"/>
      <c r="F3" s="2"/>
      <c r="G3" s="2"/>
      <c r="H3" s="2"/>
      <c r="I3" s="2"/>
      <c r="J3" s="2"/>
      <c r="K3" s="2" t="s">
        <v>2</v>
      </c>
      <c r="L3" s="2"/>
      <c r="M3" s="2"/>
      <c r="N3" s="2"/>
    </row>
    <row r="4" spans="1:14">
      <c r="A4" s="436" t="s">
        <v>58</v>
      </c>
      <c r="B4" s="436"/>
      <c r="C4" s="436"/>
      <c r="D4" s="53"/>
      <c r="E4" s="4"/>
      <c r="F4" s="2"/>
      <c r="G4" s="2"/>
      <c r="H4" s="2"/>
      <c r="I4" s="2"/>
      <c r="J4" s="2"/>
      <c r="K4" s="2"/>
      <c r="L4" s="2"/>
      <c r="M4" s="2"/>
      <c r="N4" s="2"/>
    </row>
    <row r="5" spans="1:14" ht="15.75" thickBot="1">
      <c r="A5" s="5" t="s">
        <v>82</v>
      </c>
      <c r="B5" s="5"/>
      <c r="C5" s="5"/>
      <c r="D5" s="5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5.75" thickBot="1">
      <c r="A6" s="437" t="s">
        <v>3</v>
      </c>
      <c r="B6" s="439" t="s">
        <v>4</v>
      </c>
      <c r="C6" s="439" t="s">
        <v>5</v>
      </c>
      <c r="D6" s="54" t="s">
        <v>6</v>
      </c>
      <c r="E6" s="7" t="s">
        <v>7</v>
      </c>
      <c r="F6" s="430" t="s">
        <v>8</v>
      </c>
      <c r="G6" s="431"/>
      <c r="H6" s="430" t="s">
        <v>9</v>
      </c>
      <c r="I6" s="431"/>
      <c r="J6" s="430" t="s">
        <v>10</v>
      </c>
      <c r="K6" s="431"/>
      <c r="L6" s="430" t="s">
        <v>11</v>
      </c>
      <c r="M6" s="431"/>
      <c r="N6" s="57" t="s">
        <v>12</v>
      </c>
    </row>
    <row r="7" spans="1:14" ht="15.75" thickBot="1">
      <c r="A7" s="438"/>
      <c r="B7" s="440"/>
      <c r="C7" s="440"/>
      <c r="D7" s="55" t="s">
        <v>13</v>
      </c>
      <c r="E7" s="10" t="s">
        <v>14</v>
      </c>
      <c r="F7" s="11" t="s">
        <v>15</v>
      </c>
      <c r="G7" s="56" t="s">
        <v>16</v>
      </c>
      <c r="H7" s="13" t="s">
        <v>15</v>
      </c>
      <c r="I7" s="14" t="s">
        <v>16</v>
      </c>
      <c r="J7" s="11" t="s">
        <v>15</v>
      </c>
      <c r="K7" s="15" t="s">
        <v>16</v>
      </c>
      <c r="L7" s="16" t="s">
        <v>15</v>
      </c>
      <c r="M7" s="15" t="s">
        <v>16</v>
      </c>
      <c r="N7" s="17"/>
    </row>
    <row r="8" spans="1:14" ht="15.75" thickBot="1">
      <c r="A8" s="18">
        <v>1</v>
      </c>
      <c r="B8" s="19">
        <v>2</v>
      </c>
      <c r="C8" s="56">
        <v>3</v>
      </c>
      <c r="D8" s="20">
        <v>4</v>
      </c>
      <c r="E8" s="21">
        <v>4</v>
      </c>
      <c r="F8" s="19">
        <v>5</v>
      </c>
      <c r="G8" s="56" t="s">
        <v>17</v>
      </c>
      <c r="H8" s="18">
        <v>7</v>
      </c>
      <c r="I8" s="57" t="s">
        <v>18</v>
      </c>
      <c r="J8" s="19" t="s">
        <v>19</v>
      </c>
      <c r="K8" s="18" t="s">
        <v>20</v>
      </c>
      <c r="L8" s="56" t="s">
        <v>21</v>
      </c>
      <c r="M8" s="18" t="s">
        <v>22</v>
      </c>
      <c r="N8" s="57">
        <v>13</v>
      </c>
    </row>
    <row r="9" spans="1:14">
      <c r="A9" s="66">
        <v>1</v>
      </c>
      <c r="B9" s="67" t="s">
        <v>23</v>
      </c>
      <c r="C9" s="68" t="s">
        <v>24</v>
      </c>
      <c r="D9" s="441"/>
      <c r="E9" s="443"/>
      <c r="F9" s="445"/>
      <c r="G9" s="449"/>
      <c r="H9" s="445"/>
      <c r="I9" s="447"/>
      <c r="J9" s="445"/>
      <c r="K9" s="447"/>
      <c r="L9" s="445"/>
      <c r="M9" s="447"/>
      <c r="N9" s="445"/>
    </row>
    <row r="10" spans="1:14">
      <c r="A10" s="69"/>
      <c r="B10" s="70"/>
      <c r="C10" s="71" t="s">
        <v>25</v>
      </c>
      <c r="D10" s="442"/>
      <c r="E10" s="444"/>
      <c r="F10" s="446"/>
      <c r="G10" s="450"/>
      <c r="H10" s="446"/>
      <c r="I10" s="448"/>
      <c r="J10" s="446"/>
      <c r="K10" s="448"/>
      <c r="L10" s="446"/>
      <c r="M10" s="448"/>
      <c r="N10" s="446"/>
    </row>
    <row r="11" spans="1:14" ht="15.75">
      <c r="A11" s="69"/>
      <c r="B11" s="70" t="s">
        <v>26</v>
      </c>
      <c r="C11" s="71" t="s">
        <v>27</v>
      </c>
      <c r="D11" s="187">
        <v>3854414000</v>
      </c>
      <c r="E11" s="187">
        <f>SUM(E49+E46+E27)</f>
        <v>3854414000</v>
      </c>
      <c r="F11" s="188">
        <v>295210562</v>
      </c>
      <c r="G11" s="189">
        <f>SUM(F50/E50*100)</f>
        <v>7.6590257818698255</v>
      </c>
      <c r="H11" s="190">
        <f>SUM(H27+H46+H49)</f>
        <v>211780420</v>
      </c>
      <c r="I11" s="191">
        <f>SUM(H50/E50*100)</f>
        <v>5.4944907319244898</v>
      </c>
      <c r="J11" s="188">
        <f>SUM(J27+J46+J49)</f>
        <v>613128163</v>
      </c>
      <c r="K11" s="191">
        <f>SUM(J50/E50*100)</f>
        <v>15.907169364785412</v>
      </c>
      <c r="L11" s="192">
        <v>2585515391</v>
      </c>
      <c r="M11" s="191">
        <f>SUM(L50/E50*100)</f>
        <v>84.092830635214582</v>
      </c>
      <c r="N11" s="78"/>
    </row>
    <row r="12" spans="1:14">
      <c r="A12" s="69"/>
      <c r="B12" s="70" t="s">
        <v>29</v>
      </c>
      <c r="C12" s="71" t="s">
        <v>28</v>
      </c>
      <c r="D12" s="72"/>
      <c r="E12" s="85"/>
      <c r="F12" s="74"/>
      <c r="G12" s="75"/>
      <c r="H12" s="73"/>
      <c r="I12" s="76"/>
      <c r="J12" s="74"/>
      <c r="K12" s="76"/>
      <c r="L12" s="77"/>
      <c r="M12" s="76"/>
      <c r="N12" s="78"/>
    </row>
    <row r="13" spans="1:14">
      <c r="A13" s="69"/>
      <c r="B13" s="70">
        <v>51</v>
      </c>
      <c r="C13" s="71" t="s">
        <v>30</v>
      </c>
      <c r="D13" s="72"/>
      <c r="E13" s="85"/>
      <c r="F13" s="74"/>
      <c r="G13" s="75"/>
      <c r="H13" s="73"/>
      <c r="I13" s="76"/>
      <c r="J13" s="74"/>
      <c r="K13" s="76"/>
      <c r="L13" s="77"/>
      <c r="M13" s="76"/>
      <c r="N13" s="78"/>
    </row>
    <row r="14" spans="1:14">
      <c r="A14" s="69"/>
      <c r="B14" s="70">
        <v>1</v>
      </c>
      <c r="C14" s="71" t="s">
        <v>31</v>
      </c>
      <c r="D14" s="72"/>
      <c r="E14" s="86"/>
      <c r="F14" s="80"/>
      <c r="G14" s="81"/>
      <c r="H14" s="79"/>
      <c r="I14" s="79"/>
      <c r="J14" s="80"/>
      <c r="K14" s="79"/>
      <c r="L14" s="82"/>
      <c r="M14" s="79"/>
      <c r="N14" s="83"/>
    </row>
    <row r="15" spans="1:14" ht="15.75">
      <c r="A15" s="23"/>
      <c r="B15" s="254">
        <v>511111</v>
      </c>
      <c r="C15" s="255" t="s">
        <v>32</v>
      </c>
      <c r="D15" s="96">
        <v>811536000</v>
      </c>
      <c r="E15" s="97">
        <v>811536000</v>
      </c>
      <c r="F15" s="98">
        <v>143311080</v>
      </c>
      <c r="G15" s="99">
        <f t="shared" ref="G15:G25" si="0">SUM(F15/E15*100)</f>
        <v>17.659238776837995</v>
      </c>
      <c r="H15" s="98">
        <v>72265840</v>
      </c>
      <c r="I15" s="99">
        <f t="shared" ref="I15:I25" si="1">SUM(H15/E15*100)</f>
        <v>8.904822460124997</v>
      </c>
      <c r="J15" s="98">
        <f>F15+H15</f>
        <v>215576920</v>
      </c>
      <c r="K15" s="100">
        <f t="shared" ref="K15:K25" si="2">SUM(J15/E15*100)</f>
        <v>26.564061236962992</v>
      </c>
      <c r="L15" s="101">
        <f t="shared" ref="L15:L25" si="3">SUM(E15-J15)</f>
        <v>595959080</v>
      </c>
      <c r="M15" s="102">
        <f t="shared" ref="M15:M25" si="4">SUM(L15/E15*100)</f>
        <v>73.435938763037001</v>
      </c>
      <c r="N15" s="24"/>
    </row>
    <row r="16" spans="1:14" ht="15.75">
      <c r="A16" s="25"/>
      <c r="B16" s="256">
        <v>511119</v>
      </c>
      <c r="C16" s="257" t="s">
        <v>33</v>
      </c>
      <c r="D16" s="105">
        <v>20000</v>
      </c>
      <c r="E16" s="106">
        <v>20000</v>
      </c>
      <c r="F16" s="107">
        <v>2658</v>
      </c>
      <c r="G16" s="108">
        <f t="shared" si="0"/>
        <v>13.29</v>
      </c>
      <c r="H16" s="107">
        <v>1154</v>
      </c>
      <c r="I16" s="108">
        <f t="shared" si="1"/>
        <v>5.7700000000000005</v>
      </c>
      <c r="J16" s="98">
        <f t="shared" ref="J16:J25" si="5">F16+H16</f>
        <v>3812</v>
      </c>
      <c r="K16" s="109">
        <f t="shared" si="2"/>
        <v>19.059999999999999</v>
      </c>
      <c r="L16" s="110">
        <f t="shared" si="3"/>
        <v>16188</v>
      </c>
      <c r="M16" s="111">
        <f t="shared" si="4"/>
        <v>80.94</v>
      </c>
      <c r="N16" s="27"/>
    </row>
    <row r="17" spans="1:14" ht="15.75">
      <c r="A17" s="25"/>
      <c r="B17" s="256">
        <v>511121</v>
      </c>
      <c r="C17" s="257" t="s">
        <v>34</v>
      </c>
      <c r="D17" s="105">
        <v>56805000</v>
      </c>
      <c r="E17" s="106">
        <v>56805000</v>
      </c>
      <c r="F17" s="107">
        <v>9696124</v>
      </c>
      <c r="G17" s="108">
        <f t="shared" si="0"/>
        <v>17.069138280080978</v>
      </c>
      <c r="H17" s="107">
        <v>4900000</v>
      </c>
      <c r="I17" s="108">
        <f t="shared" si="1"/>
        <v>8.6260012322858906</v>
      </c>
      <c r="J17" s="98">
        <f t="shared" si="5"/>
        <v>14596124</v>
      </c>
      <c r="K17" s="109">
        <f t="shared" si="2"/>
        <v>25.695139512366872</v>
      </c>
      <c r="L17" s="110">
        <f t="shared" si="3"/>
        <v>42208876</v>
      </c>
      <c r="M17" s="111">
        <f t="shared" si="4"/>
        <v>74.304860487633135</v>
      </c>
      <c r="N17" s="27"/>
    </row>
    <row r="18" spans="1:14" ht="15.75">
      <c r="A18" s="25"/>
      <c r="B18" s="256">
        <v>511122</v>
      </c>
      <c r="C18" s="257" t="s">
        <v>35</v>
      </c>
      <c r="D18" s="105">
        <v>15833000</v>
      </c>
      <c r="E18" s="106">
        <v>15833000</v>
      </c>
      <c r="F18" s="107">
        <v>2564914</v>
      </c>
      <c r="G18" s="108">
        <f t="shared" si="0"/>
        <v>16.199797890481904</v>
      </c>
      <c r="H18" s="107">
        <v>1295397</v>
      </c>
      <c r="I18" s="108">
        <f t="shared" si="1"/>
        <v>8.1816269816206653</v>
      </c>
      <c r="J18" s="98">
        <f t="shared" si="5"/>
        <v>3860311</v>
      </c>
      <c r="K18" s="109">
        <f t="shared" si="2"/>
        <v>24.381424872102571</v>
      </c>
      <c r="L18" s="110">
        <f t="shared" si="3"/>
        <v>11972689</v>
      </c>
      <c r="M18" s="111">
        <f t="shared" si="4"/>
        <v>75.618575127897429</v>
      </c>
      <c r="N18" s="27"/>
    </row>
    <row r="19" spans="1:14" ht="15.75">
      <c r="A19" s="25"/>
      <c r="B19" s="256">
        <v>511123</v>
      </c>
      <c r="C19" s="257" t="s">
        <v>36</v>
      </c>
      <c r="D19" s="105">
        <v>24440000</v>
      </c>
      <c r="E19" s="106">
        <v>24440000</v>
      </c>
      <c r="F19" s="107">
        <v>3760000</v>
      </c>
      <c r="G19" s="108">
        <f t="shared" si="0"/>
        <v>15.384615384615385</v>
      </c>
      <c r="H19" s="107">
        <v>1880000</v>
      </c>
      <c r="I19" s="108">
        <f t="shared" si="1"/>
        <v>7.6923076923076925</v>
      </c>
      <c r="J19" s="98">
        <f t="shared" si="5"/>
        <v>5640000</v>
      </c>
      <c r="K19" s="109">
        <f t="shared" si="2"/>
        <v>23.076923076923077</v>
      </c>
      <c r="L19" s="110">
        <f t="shared" si="3"/>
        <v>18800000</v>
      </c>
      <c r="M19" s="111">
        <f t="shared" si="4"/>
        <v>76.923076923076934</v>
      </c>
      <c r="N19" s="27"/>
    </row>
    <row r="20" spans="1:14" ht="15.75">
      <c r="A20" s="25"/>
      <c r="B20" s="256">
        <v>511124</v>
      </c>
      <c r="C20" s="257" t="s">
        <v>37</v>
      </c>
      <c r="D20" s="105">
        <v>681070000</v>
      </c>
      <c r="E20" s="106">
        <v>681070000</v>
      </c>
      <c r="F20" s="107">
        <v>93980000</v>
      </c>
      <c r="G20" s="108">
        <f t="shared" si="0"/>
        <v>13.798875299161613</v>
      </c>
      <c r="H20" s="107">
        <v>46990000</v>
      </c>
      <c r="I20" s="108">
        <f t="shared" si="1"/>
        <v>6.8994376495808067</v>
      </c>
      <c r="J20" s="98">
        <f t="shared" si="5"/>
        <v>140970000</v>
      </c>
      <c r="K20" s="109">
        <f t="shared" si="2"/>
        <v>20.698312948742419</v>
      </c>
      <c r="L20" s="110">
        <f t="shared" si="3"/>
        <v>540100000</v>
      </c>
      <c r="M20" s="111">
        <f t="shared" si="4"/>
        <v>79.301687051257574</v>
      </c>
      <c r="N20" s="27"/>
    </row>
    <row r="21" spans="1:14" ht="15.75">
      <c r="A21" s="25" t="s">
        <v>38</v>
      </c>
      <c r="B21" s="256">
        <v>511125</v>
      </c>
      <c r="C21" s="257" t="s">
        <v>39</v>
      </c>
      <c r="D21" s="105">
        <v>99481000</v>
      </c>
      <c r="E21" s="106">
        <v>99481000</v>
      </c>
      <c r="F21" s="107">
        <v>9065386</v>
      </c>
      <c r="G21" s="108">
        <f t="shared" si="0"/>
        <v>9.1126808134216581</v>
      </c>
      <c r="H21" s="107">
        <v>4552356</v>
      </c>
      <c r="I21" s="108">
        <f t="shared" si="1"/>
        <v>4.5761059900885597</v>
      </c>
      <c r="J21" s="98">
        <f t="shared" si="5"/>
        <v>13617742</v>
      </c>
      <c r="K21" s="109">
        <f t="shared" si="2"/>
        <v>13.688786803510217</v>
      </c>
      <c r="L21" s="110">
        <f t="shared" si="3"/>
        <v>85863258</v>
      </c>
      <c r="M21" s="111">
        <f t="shared" si="4"/>
        <v>86.311213196489774</v>
      </c>
      <c r="N21" s="27"/>
    </row>
    <row r="22" spans="1:14" ht="15.75">
      <c r="A22" s="25"/>
      <c r="B22" s="256">
        <v>511126</v>
      </c>
      <c r="C22" s="257" t="s">
        <v>40</v>
      </c>
      <c r="D22" s="105">
        <v>60466000</v>
      </c>
      <c r="E22" s="106">
        <v>60466000</v>
      </c>
      <c r="F22" s="107">
        <v>9414600</v>
      </c>
      <c r="G22" s="108">
        <f t="shared" si="0"/>
        <v>15.570072437402837</v>
      </c>
      <c r="H22" s="107">
        <v>4707300</v>
      </c>
      <c r="I22" s="108">
        <f t="shared" si="1"/>
        <v>7.7850362187014186</v>
      </c>
      <c r="J22" s="98">
        <f t="shared" si="5"/>
        <v>14121900</v>
      </c>
      <c r="K22" s="109">
        <f t="shared" si="2"/>
        <v>23.355108656104257</v>
      </c>
      <c r="L22" s="110">
        <f t="shared" si="3"/>
        <v>46344100</v>
      </c>
      <c r="M22" s="111">
        <f t="shared" si="4"/>
        <v>76.644891343895736</v>
      </c>
      <c r="N22" s="27"/>
    </row>
    <row r="23" spans="1:14" ht="15.75">
      <c r="A23" s="25"/>
      <c r="B23" s="256">
        <v>511129</v>
      </c>
      <c r="C23" s="257" t="s">
        <v>41</v>
      </c>
      <c r="D23" s="105">
        <v>205920000</v>
      </c>
      <c r="E23" s="106">
        <v>205920000</v>
      </c>
      <c r="F23" s="107">
        <v>19765000</v>
      </c>
      <c r="G23" s="108">
        <f t="shared" si="0"/>
        <v>9.5983877233877237</v>
      </c>
      <c r="H23" s="107">
        <v>16196000</v>
      </c>
      <c r="I23" s="108">
        <f t="shared" ref="I23" si="6">SUM(H23/E23*100)</f>
        <v>7.8651903651903652</v>
      </c>
      <c r="J23" s="98">
        <f t="shared" si="5"/>
        <v>35961000</v>
      </c>
      <c r="K23" s="109">
        <f t="shared" si="2"/>
        <v>17.463578088578089</v>
      </c>
      <c r="L23" s="110">
        <f t="shared" si="3"/>
        <v>169959000</v>
      </c>
      <c r="M23" s="111">
        <f t="shared" si="4"/>
        <v>82.536421911421911</v>
      </c>
      <c r="N23" s="27"/>
    </row>
    <row r="24" spans="1:14" ht="15.75">
      <c r="A24" s="25"/>
      <c r="B24" s="256">
        <v>511151</v>
      </c>
      <c r="C24" s="257" t="s">
        <v>42</v>
      </c>
      <c r="D24" s="105">
        <v>58987000</v>
      </c>
      <c r="E24" s="106">
        <v>58987000</v>
      </c>
      <c r="F24" s="107">
        <v>3640000</v>
      </c>
      <c r="G24" s="108">
        <f t="shared" si="0"/>
        <v>6.1708512045026875</v>
      </c>
      <c r="H24" s="107">
        <v>1820000</v>
      </c>
      <c r="I24" s="108">
        <f t="shared" si="1"/>
        <v>3.0854256022513438</v>
      </c>
      <c r="J24" s="98">
        <f t="shared" si="5"/>
        <v>5460000</v>
      </c>
      <c r="K24" s="109">
        <f t="shared" si="2"/>
        <v>9.2562768067540304</v>
      </c>
      <c r="L24" s="110">
        <f t="shared" si="3"/>
        <v>53527000</v>
      </c>
      <c r="M24" s="111">
        <f t="shared" si="4"/>
        <v>90.74372319324597</v>
      </c>
      <c r="N24" s="27"/>
    </row>
    <row r="25" spans="1:14" ht="15.75">
      <c r="A25" s="25"/>
      <c r="B25" s="258">
        <v>511157</v>
      </c>
      <c r="C25" s="259" t="s">
        <v>43</v>
      </c>
      <c r="D25" s="114">
        <v>159260000</v>
      </c>
      <c r="E25" s="115">
        <v>159260000</v>
      </c>
      <c r="F25" s="116">
        <v>10800</v>
      </c>
      <c r="G25" s="117">
        <f t="shared" si="0"/>
        <v>6.7813638076101978E-3</v>
      </c>
      <c r="H25" s="116">
        <v>5400000</v>
      </c>
      <c r="I25" s="117">
        <f t="shared" si="1"/>
        <v>3.3906819038050982</v>
      </c>
      <c r="J25" s="98">
        <f t="shared" si="5"/>
        <v>5410800</v>
      </c>
      <c r="K25" s="118">
        <f t="shared" si="2"/>
        <v>3.397463267612709</v>
      </c>
      <c r="L25" s="119">
        <f t="shared" si="3"/>
        <v>153849200</v>
      </c>
      <c r="M25" s="120">
        <f t="shared" si="4"/>
        <v>96.602536732387293</v>
      </c>
      <c r="N25" s="27"/>
    </row>
    <row r="26" spans="1:14" ht="16.5" thickBot="1">
      <c r="A26" s="13"/>
      <c r="B26" s="258"/>
      <c r="C26" s="259"/>
      <c r="D26" s="121"/>
      <c r="E26" s="122"/>
      <c r="F26" s="116"/>
      <c r="G26" s="117"/>
      <c r="H26" s="116"/>
      <c r="I26" s="117"/>
      <c r="J26" s="116"/>
      <c r="K26" s="118"/>
      <c r="L26" s="119"/>
      <c r="M26" s="120"/>
      <c r="N26" s="22"/>
    </row>
    <row r="27" spans="1:14" ht="16.5" thickBot="1">
      <c r="A27" s="28"/>
      <c r="B27" s="260"/>
      <c r="C27" s="261" t="s">
        <v>44</v>
      </c>
      <c r="D27" s="233">
        <f>SUM(D15:D26)</f>
        <v>2173818000</v>
      </c>
      <c r="E27" s="234">
        <f>SUM(E15:E26)</f>
        <v>2173818000</v>
      </c>
      <c r="F27" s="235">
        <f>SUM(F15:F26)</f>
        <v>295210562</v>
      </c>
      <c r="G27" s="236">
        <f>SUM(F27/E27*100)</f>
        <v>13.580279581823318</v>
      </c>
      <c r="H27" s="237">
        <f>SUM(H15:H25)</f>
        <v>160008047</v>
      </c>
      <c r="I27" s="238">
        <f>SUM(H27/E27*100)</f>
        <v>7.360691971452991</v>
      </c>
      <c r="J27" s="233">
        <f>SUM(J15:J25)</f>
        <v>455218609</v>
      </c>
      <c r="K27" s="238">
        <f>SUM(J27/E27*100)</f>
        <v>20.940971553276309</v>
      </c>
      <c r="L27" s="233">
        <f>E27-J27</f>
        <v>1718599391</v>
      </c>
      <c r="M27" s="238">
        <f>SUM(L27/E27*100)</f>
        <v>79.059028446723687</v>
      </c>
      <c r="N27" s="29"/>
    </row>
    <row r="28" spans="1:14" ht="15.75">
      <c r="A28" s="13"/>
      <c r="B28" s="262">
        <v>52</v>
      </c>
      <c r="C28" s="263" t="s">
        <v>45</v>
      </c>
      <c r="D28" s="123"/>
      <c r="E28" s="124"/>
      <c r="F28" s="125"/>
      <c r="G28" s="125"/>
      <c r="H28" s="125"/>
      <c r="I28" s="125"/>
      <c r="J28" s="125"/>
      <c r="K28" s="125"/>
      <c r="L28" s="125"/>
      <c r="M28" s="125"/>
      <c r="N28" s="50"/>
    </row>
    <row r="29" spans="1:14" ht="15.75">
      <c r="A29" s="13"/>
      <c r="B29" s="262">
        <v>2</v>
      </c>
      <c r="C29" s="264" t="s">
        <v>46</v>
      </c>
      <c r="D29" s="123"/>
      <c r="E29" s="124"/>
      <c r="F29" s="125"/>
      <c r="G29" s="125"/>
      <c r="H29" s="125"/>
      <c r="I29" s="125"/>
      <c r="J29" s="125"/>
      <c r="K29" s="125"/>
      <c r="L29" s="126"/>
      <c r="M29" s="125"/>
      <c r="N29" s="50"/>
    </row>
    <row r="30" spans="1:14" ht="15.75">
      <c r="A30" s="30"/>
      <c r="B30" s="265">
        <v>521111</v>
      </c>
      <c r="C30" s="266" t="s">
        <v>59</v>
      </c>
      <c r="D30" s="98">
        <v>288900000</v>
      </c>
      <c r="E30" s="98">
        <v>288900000</v>
      </c>
      <c r="F30" s="98">
        <v>25347000</v>
      </c>
      <c r="G30" s="99">
        <f t="shared" ref="G30:G41" si="7">SUM(F30/E30*100)</f>
        <v>8.7736240913810999</v>
      </c>
      <c r="H30" s="98">
        <v>20400000</v>
      </c>
      <c r="I30" s="99">
        <f>SUM(H30/E30*100)</f>
        <v>7.061266874350987</v>
      </c>
      <c r="J30" s="98">
        <f>SUM(F30+H30)</f>
        <v>45747000</v>
      </c>
      <c r="K30" s="100">
        <f t="shared" ref="K30:K41" si="8">SUM(J30/E30*100)</f>
        <v>15.834890965732088</v>
      </c>
      <c r="L30" s="101">
        <f t="shared" ref="L30:L48" si="9">SUM(E30-J30)</f>
        <v>243153000</v>
      </c>
      <c r="M30" s="102">
        <f t="shared" ref="M30:M40" si="10">SUM(L30/E30*100)</f>
        <v>84.165109034267914</v>
      </c>
      <c r="N30" s="24"/>
    </row>
    <row r="31" spans="1:14" ht="15.75">
      <c r="A31" s="30"/>
      <c r="B31" s="265">
        <v>521811</v>
      </c>
      <c r="C31" s="266" t="s">
        <v>60</v>
      </c>
      <c r="D31" s="107">
        <v>56396000</v>
      </c>
      <c r="E31" s="107">
        <v>56396000</v>
      </c>
      <c r="F31" s="98">
        <v>12517258</v>
      </c>
      <c r="G31" s="99">
        <f t="shared" si="7"/>
        <v>22.195293992481734</v>
      </c>
      <c r="H31" s="98">
        <v>22814273</v>
      </c>
      <c r="I31" s="99">
        <f>SUM(H31/E31*100)</f>
        <v>40.453707709766654</v>
      </c>
      <c r="J31" s="98">
        <f>SUM(F31+H31)</f>
        <v>35331531</v>
      </c>
      <c r="K31" s="100">
        <f t="shared" si="8"/>
        <v>62.649001702248384</v>
      </c>
      <c r="L31" s="101">
        <f t="shared" si="9"/>
        <v>21064469</v>
      </c>
      <c r="M31" s="102">
        <f t="shared" si="10"/>
        <v>37.350998297751616</v>
      </c>
      <c r="N31" s="26"/>
    </row>
    <row r="32" spans="1:14" ht="15.75">
      <c r="A32" s="31"/>
      <c r="B32" s="265">
        <v>521111</v>
      </c>
      <c r="C32" s="266" t="s">
        <v>47</v>
      </c>
      <c r="D32" s="107"/>
      <c r="E32" s="107"/>
      <c r="F32" s="107"/>
      <c r="G32" s="108"/>
      <c r="H32" s="107"/>
      <c r="I32" s="108"/>
      <c r="J32" s="107"/>
      <c r="K32" s="109"/>
      <c r="L32" s="101"/>
      <c r="M32" s="111"/>
      <c r="N32" s="26"/>
    </row>
    <row r="33" spans="1:14" ht="15.75">
      <c r="A33" s="31"/>
      <c r="B33" s="265">
        <v>521114</v>
      </c>
      <c r="C33" s="266" t="s">
        <v>48</v>
      </c>
      <c r="D33" s="107">
        <v>24000000</v>
      </c>
      <c r="E33" s="107">
        <v>24000000</v>
      </c>
      <c r="F33" s="107">
        <v>4682734</v>
      </c>
      <c r="G33" s="108">
        <f t="shared" si="7"/>
        <v>19.511391666666668</v>
      </c>
      <c r="H33" s="107">
        <v>389300</v>
      </c>
      <c r="I33" s="108">
        <f>SUM(H33/E33*100)</f>
        <v>1.6220833333333333</v>
      </c>
      <c r="J33" s="107">
        <f t="shared" ref="J33:J41" si="11">SUM(F33+H33)</f>
        <v>5072034</v>
      </c>
      <c r="K33" s="109">
        <f t="shared" si="8"/>
        <v>21.133474999999997</v>
      </c>
      <c r="L33" s="101">
        <f t="shared" si="9"/>
        <v>18927966</v>
      </c>
      <c r="M33" s="111">
        <f t="shared" si="10"/>
        <v>78.866524999999996</v>
      </c>
      <c r="N33" s="26" t="s">
        <v>49</v>
      </c>
    </row>
    <row r="34" spans="1:14" ht="15.75">
      <c r="A34" s="31"/>
      <c r="B34" s="267">
        <v>522111</v>
      </c>
      <c r="C34" s="266" t="s">
        <v>50</v>
      </c>
      <c r="D34" s="107">
        <v>50400000</v>
      </c>
      <c r="E34" s="107">
        <v>50400000</v>
      </c>
      <c r="F34" s="107">
        <v>17503800</v>
      </c>
      <c r="G34" s="108">
        <f t="shared" si="7"/>
        <v>34.729761904761901</v>
      </c>
      <c r="H34" s="107"/>
      <c r="I34" s="108">
        <f>SUM(H34/E34*100)</f>
        <v>0</v>
      </c>
      <c r="J34" s="107">
        <f t="shared" ref="J34" si="12">SUM(F34+H34)</f>
        <v>17503800</v>
      </c>
      <c r="K34" s="109">
        <f t="shared" si="8"/>
        <v>34.729761904761901</v>
      </c>
      <c r="L34" s="101">
        <f t="shared" si="9"/>
        <v>32896200</v>
      </c>
      <c r="M34" s="111">
        <f t="shared" si="10"/>
        <v>65.270238095238099</v>
      </c>
      <c r="N34" s="26"/>
    </row>
    <row r="35" spans="1:14" ht="15.75">
      <c r="A35" s="31"/>
      <c r="B35" s="265">
        <v>522112</v>
      </c>
      <c r="C35" s="266" t="s">
        <v>51</v>
      </c>
      <c r="D35" s="107">
        <v>30000000</v>
      </c>
      <c r="E35" s="107">
        <v>30000000</v>
      </c>
      <c r="F35" s="107">
        <v>102300</v>
      </c>
      <c r="G35" s="108">
        <f t="shared" si="7"/>
        <v>0.34099999999999997</v>
      </c>
      <c r="H35" s="107">
        <v>0</v>
      </c>
      <c r="I35" s="108">
        <f>SUM(H35/E35*100)</f>
        <v>0</v>
      </c>
      <c r="J35" s="107">
        <f>SUM(F35+H35)</f>
        <v>102300</v>
      </c>
      <c r="K35" s="109">
        <f t="shared" si="8"/>
        <v>0.34099999999999997</v>
      </c>
      <c r="L35" s="101">
        <f t="shared" si="9"/>
        <v>29897700</v>
      </c>
      <c r="M35" s="111">
        <f t="shared" si="10"/>
        <v>99.658999999999992</v>
      </c>
      <c r="N35" s="26"/>
    </row>
    <row r="36" spans="1:14" ht="15.75">
      <c r="A36" s="31"/>
      <c r="B36" s="267">
        <v>522113</v>
      </c>
      <c r="C36" s="266" t="s">
        <v>52</v>
      </c>
      <c r="D36" s="107">
        <v>600000</v>
      </c>
      <c r="E36" s="107">
        <v>600000</v>
      </c>
      <c r="F36" s="107">
        <v>65100</v>
      </c>
      <c r="G36" s="108">
        <f t="shared" si="7"/>
        <v>10.85</v>
      </c>
      <c r="H36" s="107"/>
      <c r="I36" s="108">
        <v>0</v>
      </c>
      <c r="J36" s="107">
        <f>SUM(F36+H36)</f>
        <v>65100</v>
      </c>
      <c r="K36" s="109">
        <f t="shared" si="8"/>
        <v>10.85</v>
      </c>
      <c r="L36" s="101">
        <f t="shared" si="9"/>
        <v>534900</v>
      </c>
      <c r="M36" s="111">
        <f t="shared" si="10"/>
        <v>89.149999999999991</v>
      </c>
      <c r="N36" s="26"/>
    </row>
    <row r="37" spans="1:14" ht="15.75">
      <c r="A37" s="31"/>
      <c r="B37" s="265">
        <v>523111</v>
      </c>
      <c r="C37" s="268" t="s">
        <v>53</v>
      </c>
      <c r="D37" s="107">
        <v>106374000</v>
      </c>
      <c r="E37" s="107">
        <v>106374000</v>
      </c>
      <c r="F37" s="107">
        <v>8444408</v>
      </c>
      <c r="G37" s="108">
        <f t="shared" si="7"/>
        <v>7.9384135221012651</v>
      </c>
      <c r="H37" s="107">
        <v>1857000</v>
      </c>
      <c r="I37" s="108">
        <f>SUM(H37/E37*100)</f>
        <v>1.7457273393874442</v>
      </c>
      <c r="J37" s="107">
        <f>SUM(F37+H37)</f>
        <v>10301408</v>
      </c>
      <c r="K37" s="109">
        <f t="shared" si="8"/>
        <v>9.6841408614887108</v>
      </c>
      <c r="L37" s="101">
        <f t="shared" si="9"/>
        <v>96072592</v>
      </c>
      <c r="M37" s="111">
        <f t="shared" si="10"/>
        <v>90.315859138511286</v>
      </c>
      <c r="N37" s="26"/>
    </row>
    <row r="38" spans="1:14" ht="15.75">
      <c r="A38" s="31"/>
      <c r="B38" s="265">
        <v>523119</v>
      </c>
      <c r="C38" s="259" t="s">
        <v>61</v>
      </c>
      <c r="D38" s="107">
        <v>15000000</v>
      </c>
      <c r="E38" s="107">
        <v>15000000</v>
      </c>
      <c r="F38" s="107">
        <v>16000</v>
      </c>
      <c r="G38" s="108">
        <f t="shared" si="7"/>
        <v>0.10666666666666667</v>
      </c>
      <c r="H38" s="107">
        <v>0</v>
      </c>
      <c r="I38" s="108">
        <f>SUM(H38/E38*100)</f>
        <v>0</v>
      </c>
      <c r="J38" s="107">
        <f>SUM(F38+H38)</f>
        <v>16000</v>
      </c>
      <c r="K38" s="109">
        <f t="shared" si="8"/>
        <v>0.10666666666666667</v>
      </c>
      <c r="L38" s="101">
        <f t="shared" si="9"/>
        <v>14984000</v>
      </c>
      <c r="M38" s="111">
        <f t="shared" si="10"/>
        <v>99.893333333333331</v>
      </c>
      <c r="N38" s="26"/>
    </row>
    <row r="39" spans="1:14" ht="15.75">
      <c r="A39" s="31"/>
      <c r="B39" s="265">
        <v>523121</v>
      </c>
      <c r="C39" s="259" t="s">
        <v>54</v>
      </c>
      <c r="D39" s="107">
        <v>112986000</v>
      </c>
      <c r="E39" s="107">
        <v>112986000</v>
      </c>
      <c r="F39" s="107">
        <v>7921400</v>
      </c>
      <c r="G39" s="108">
        <f t="shared" si="7"/>
        <v>7.0109571097304091</v>
      </c>
      <c r="H39" s="107">
        <v>2761800</v>
      </c>
      <c r="I39" s="108">
        <f>SUM(H39/E39*100)</f>
        <v>2.4443736392119377</v>
      </c>
      <c r="J39" s="107">
        <f t="shared" si="11"/>
        <v>10683200</v>
      </c>
      <c r="K39" s="109">
        <f t="shared" si="8"/>
        <v>9.4553307489423464</v>
      </c>
      <c r="L39" s="101">
        <f t="shared" si="9"/>
        <v>102302800</v>
      </c>
      <c r="M39" s="111">
        <f t="shared" si="10"/>
        <v>90.544669251057655</v>
      </c>
      <c r="N39" s="26"/>
    </row>
    <row r="40" spans="1:14" ht="15.75">
      <c r="A40" s="31"/>
      <c r="B40" s="265">
        <v>521115</v>
      </c>
      <c r="C40" s="259" t="s">
        <v>62</v>
      </c>
      <c r="D40" s="131">
        <v>45000000</v>
      </c>
      <c r="E40" s="131">
        <v>45000000</v>
      </c>
      <c r="F40" s="107">
        <v>5500000</v>
      </c>
      <c r="G40" s="108">
        <f t="shared" si="7"/>
        <v>12.222222222222221</v>
      </c>
      <c r="H40" s="107">
        <v>2750000</v>
      </c>
      <c r="I40" s="108">
        <f>SUM(H40/E40*100)</f>
        <v>6.1111111111111107</v>
      </c>
      <c r="J40" s="107">
        <f>SUM(F40+H40)</f>
        <v>8250000</v>
      </c>
      <c r="K40" s="109">
        <f t="shared" si="8"/>
        <v>18.333333333333332</v>
      </c>
      <c r="L40" s="101">
        <f t="shared" si="9"/>
        <v>36750000</v>
      </c>
      <c r="M40" s="111">
        <f t="shared" si="10"/>
        <v>81.666666666666671</v>
      </c>
      <c r="N40" s="26"/>
    </row>
    <row r="41" spans="1:14" ht="15.75">
      <c r="A41" s="31"/>
      <c r="B41" s="265">
        <v>521119</v>
      </c>
      <c r="C41" s="268" t="s">
        <v>63</v>
      </c>
      <c r="D41" s="131">
        <v>37600000</v>
      </c>
      <c r="E41" s="131">
        <v>37600000</v>
      </c>
      <c r="F41" s="107">
        <v>200000</v>
      </c>
      <c r="G41" s="108">
        <f t="shared" si="7"/>
        <v>0.53191489361702127</v>
      </c>
      <c r="H41" s="107">
        <v>120000</v>
      </c>
      <c r="I41" s="108">
        <f>SUM(H41/E41*100)</f>
        <v>0.31914893617021273</v>
      </c>
      <c r="J41" s="107">
        <f t="shared" si="11"/>
        <v>320000</v>
      </c>
      <c r="K41" s="109">
        <f t="shared" si="8"/>
        <v>0.85106382978723405</v>
      </c>
      <c r="L41" s="101">
        <f t="shared" si="9"/>
        <v>37280000</v>
      </c>
      <c r="M41" s="111">
        <f>SUM(L41/E41*100)</f>
        <v>99.148936170212764</v>
      </c>
      <c r="N41" s="26"/>
    </row>
    <row r="42" spans="1:14" ht="15.75">
      <c r="A42" s="31"/>
      <c r="B42" s="269">
        <v>52</v>
      </c>
      <c r="C42" s="270"/>
      <c r="D42" s="134"/>
      <c r="E42" s="134"/>
      <c r="F42" s="135"/>
      <c r="G42" s="136"/>
      <c r="H42" s="135"/>
      <c r="I42" s="136"/>
      <c r="J42" s="135"/>
      <c r="K42" s="137"/>
      <c r="L42" s="138"/>
      <c r="M42" s="139"/>
      <c r="N42" s="51"/>
    </row>
    <row r="43" spans="1:14" ht="15.75">
      <c r="A43" s="25"/>
      <c r="B43" s="271">
        <v>521211</v>
      </c>
      <c r="C43" s="272" t="s">
        <v>64</v>
      </c>
      <c r="D43" s="142"/>
      <c r="E43" s="142"/>
      <c r="F43" s="143"/>
      <c r="G43" s="144"/>
      <c r="H43" s="143"/>
      <c r="I43" s="144"/>
      <c r="J43" s="143"/>
      <c r="K43" s="145"/>
      <c r="L43" s="101"/>
      <c r="M43" s="111"/>
      <c r="N43" s="34"/>
    </row>
    <row r="44" spans="1:14" ht="15.75">
      <c r="A44" s="25"/>
      <c r="B44" s="258">
        <v>524111</v>
      </c>
      <c r="C44" s="259" t="s">
        <v>65</v>
      </c>
      <c r="D44" s="131">
        <v>96740000</v>
      </c>
      <c r="E44" s="131">
        <v>96740000</v>
      </c>
      <c r="F44" s="107">
        <v>22937181</v>
      </c>
      <c r="G44" s="108">
        <f t="shared" ref="G44:G50" si="13">SUM(F44/E44*100)</f>
        <v>23.710131279718833</v>
      </c>
      <c r="H44" s="107"/>
      <c r="I44" s="108">
        <f t="shared" ref="I44:I50" si="14">SUM(H44/E44*100)</f>
        <v>0</v>
      </c>
      <c r="J44" s="107">
        <f t="shared" ref="J44:J48" si="15">SUM(F44+H44)</f>
        <v>22937181</v>
      </c>
      <c r="K44" s="109">
        <f t="shared" ref="K44:K50" si="16">SUM(J44/E44*100)</f>
        <v>23.710131279718833</v>
      </c>
      <c r="L44" s="101">
        <f t="shared" si="9"/>
        <v>73802819</v>
      </c>
      <c r="M44" s="111">
        <f t="shared" ref="M44:M50" si="17">SUM(L44/E44*100)</f>
        <v>76.289868720281163</v>
      </c>
      <c r="N44" s="27"/>
    </row>
    <row r="45" spans="1:14" ht="16.5" thickBot="1">
      <c r="A45" s="13"/>
      <c r="B45" s="273">
        <v>524113</v>
      </c>
      <c r="C45" s="259" t="s">
        <v>66</v>
      </c>
      <c r="D45" s="147">
        <v>3600000</v>
      </c>
      <c r="E45" s="147">
        <v>3600000</v>
      </c>
      <c r="F45" s="116">
        <v>900000</v>
      </c>
      <c r="G45" s="117">
        <f t="shared" si="13"/>
        <v>25</v>
      </c>
      <c r="H45" s="116"/>
      <c r="I45" s="117">
        <f t="shared" si="14"/>
        <v>0</v>
      </c>
      <c r="J45" s="116">
        <f t="shared" si="15"/>
        <v>900000</v>
      </c>
      <c r="K45" s="118">
        <f t="shared" si="16"/>
        <v>25</v>
      </c>
      <c r="L45" s="148">
        <f t="shared" si="9"/>
        <v>2700000</v>
      </c>
      <c r="M45" s="120">
        <f t="shared" si="17"/>
        <v>75</v>
      </c>
      <c r="N45" s="22"/>
    </row>
    <row r="46" spans="1:14" ht="16.5" thickBot="1">
      <c r="A46" s="13"/>
      <c r="B46" s="274">
        <v>53</v>
      </c>
      <c r="C46" s="275" t="s">
        <v>67</v>
      </c>
      <c r="D46" s="149">
        <f>SUM(D30:D45)</f>
        <v>867596000</v>
      </c>
      <c r="E46" s="149">
        <f>SUM(E30:E45)</f>
        <v>867596000</v>
      </c>
      <c r="F46" s="150">
        <f>SUM(F30:F45)</f>
        <v>106137181</v>
      </c>
      <c r="G46" s="151">
        <f t="shared" si="13"/>
        <v>12.233479753249208</v>
      </c>
      <c r="H46" s="152">
        <f>SUM(H30:H45)</f>
        <v>51092373</v>
      </c>
      <c r="I46" s="153">
        <f t="shared" si="14"/>
        <v>5.8889590316230134</v>
      </c>
      <c r="J46" s="152">
        <f t="shared" si="15"/>
        <v>157229554</v>
      </c>
      <c r="K46" s="154">
        <f t="shared" si="16"/>
        <v>18.122438784872223</v>
      </c>
      <c r="L46" s="149">
        <f>E46-J46</f>
        <v>710366446</v>
      </c>
      <c r="M46" s="155">
        <f t="shared" si="17"/>
        <v>81.877561215127784</v>
      </c>
      <c r="N46" s="52"/>
    </row>
    <row r="47" spans="1:14" ht="15.75">
      <c r="A47" s="13"/>
      <c r="B47" s="273">
        <v>532111</v>
      </c>
      <c r="C47" s="259" t="s">
        <v>55</v>
      </c>
      <c r="D47" s="131">
        <v>13000000</v>
      </c>
      <c r="E47" s="131">
        <v>13000000</v>
      </c>
      <c r="F47" s="131"/>
      <c r="G47" s="156">
        <f t="shared" si="13"/>
        <v>0</v>
      </c>
      <c r="H47" s="131"/>
      <c r="I47" s="156">
        <f t="shared" si="14"/>
        <v>0</v>
      </c>
      <c r="J47" s="131">
        <f t="shared" si="15"/>
        <v>0</v>
      </c>
      <c r="K47" s="157">
        <f t="shared" si="16"/>
        <v>0</v>
      </c>
      <c r="L47" s="101">
        <f t="shared" si="9"/>
        <v>13000000</v>
      </c>
      <c r="M47" s="111">
        <f t="shared" si="17"/>
        <v>100</v>
      </c>
      <c r="N47" s="22"/>
    </row>
    <row r="48" spans="1:14" ht="16.5" thickBot="1">
      <c r="A48" s="13"/>
      <c r="B48" s="273">
        <v>533121</v>
      </c>
      <c r="C48" s="259" t="s">
        <v>55</v>
      </c>
      <c r="D48" s="158">
        <v>800000000</v>
      </c>
      <c r="E48" s="147">
        <v>800000000</v>
      </c>
      <c r="F48" s="131">
        <v>0</v>
      </c>
      <c r="G48" s="156">
        <f t="shared" si="13"/>
        <v>0</v>
      </c>
      <c r="H48" s="131">
        <v>680000</v>
      </c>
      <c r="I48" s="156">
        <f t="shared" si="14"/>
        <v>8.4999999999999992E-2</v>
      </c>
      <c r="J48" s="131">
        <f t="shared" si="15"/>
        <v>680000</v>
      </c>
      <c r="K48" s="157">
        <f t="shared" si="16"/>
        <v>8.4999999999999992E-2</v>
      </c>
      <c r="L48" s="110">
        <f t="shared" si="9"/>
        <v>799320000</v>
      </c>
      <c r="M48" s="111">
        <f t="shared" si="17"/>
        <v>99.914999999999992</v>
      </c>
      <c r="N48" s="22"/>
    </row>
    <row r="49" spans="1:14" ht="16.5" thickBot="1">
      <c r="A49" s="276"/>
      <c r="B49" s="276">
        <v>53</v>
      </c>
      <c r="C49" s="277" t="s">
        <v>68</v>
      </c>
      <c r="D49" s="149">
        <f>SUM(D47:D48)</f>
        <v>813000000</v>
      </c>
      <c r="E49" s="149">
        <f>SUM(E47:E48)</f>
        <v>813000000</v>
      </c>
      <c r="F49" s="149">
        <f>SUM(F47:F48)</f>
        <v>0</v>
      </c>
      <c r="G49" s="151">
        <f t="shared" si="13"/>
        <v>0</v>
      </c>
      <c r="H49" s="149">
        <f>SUM(H47:H48)</f>
        <v>680000</v>
      </c>
      <c r="I49" s="155">
        <f t="shared" si="14"/>
        <v>8.3640836408364075E-2</v>
      </c>
      <c r="J49" s="149">
        <f>SUM(F49+H49)</f>
        <v>680000</v>
      </c>
      <c r="K49" s="155">
        <f t="shared" si="16"/>
        <v>8.3640836408364075E-2</v>
      </c>
      <c r="L49" s="149">
        <f>E49-J49</f>
        <v>812320000</v>
      </c>
      <c r="M49" s="155">
        <f t="shared" si="17"/>
        <v>99.916359163591636</v>
      </c>
      <c r="N49" s="52"/>
    </row>
    <row r="50" spans="1:14" ht="16.5" thickBot="1">
      <c r="A50" s="84"/>
      <c r="B50" s="278"/>
      <c r="C50" s="278" t="s">
        <v>56</v>
      </c>
      <c r="D50" s="193">
        <f>SUM(D49+D46+D27)</f>
        <v>3854414000</v>
      </c>
      <c r="E50" s="193">
        <f>SUM(E49+E46+E27)</f>
        <v>3854414000</v>
      </c>
      <c r="F50" s="193">
        <f>SUM(F49+F27)</f>
        <v>295210562</v>
      </c>
      <c r="G50" s="194">
        <f t="shared" si="13"/>
        <v>7.6590257818698255</v>
      </c>
      <c r="H50" s="193">
        <f>SUM(H27+H46+H49)</f>
        <v>211780420</v>
      </c>
      <c r="I50" s="195">
        <f t="shared" si="14"/>
        <v>5.4944907319244898</v>
      </c>
      <c r="J50" s="193">
        <f>SUM(J27+J46+J49)</f>
        <v>613128163</v>
      </c>
      <c r="K50" s="195">
        <f t="shared" si="16"/>
        <v>15.907169364785412</v>
      </c>
      <c r="L50" s="193">
        <f>E50-J50</f>
        <v>3241285837</v>
      </c>
      <c r="M50" s="195">
        <f t="shared" si="17"/>
        <v>84.092830635214582</v>
      </c>
      <c r="N50" s="196"/>
    </row>
    <row r="53" spans="1:14">
      <c r="J53" s="32" t="s">
        <v>80</v>
      </c>
    </row>
    <row r="54" spans="1:14">
      <c r="J54" s="32" t="s">
        <v>69</v>
      </c>
    </row>
    <row r="55" spans="1:14">
      <c r="J55" s="32"/>
    </row>
    <row r="56" spans="1:14">
      <c r="J56" s="32"/>
    </row>
    <row r="57" spans="1:14">
      <c r="J57" s="32"/>
    </row>
    <row r="58" spans="1:14">
      <c r="J58" s="32"/>
    </row>
    <row r="59" spans="1:14">
      <c r="I59" s="35" t="s">
        <v>70</v>
      </c>
      <c r="J59" s="33"/>
      <c r="K59" s="35"/>
    </row>
    <row r="60" spans="1:14">
      <c r="J60" s="33" t="s">
        <v>74</v>
      </c>
    </row>
  </sheetData>
  <mergeCells count="23">
    <mergeCell ref="N9:N10"/>
    <mergeCell ref="I9:I10"/>
    <mergeCell ref="J9:J10"/>
    <mergeCell ref="K9:K10"/>
    <mergeCell ref="F1:I1"/>
    <mergeCell ref="J6:K6"/>
    <mergeCell ref="L6:M6"/>
    <mergeCell ref="G9:G10"/>
    <mergeCell ref="H9:H10"/>
    <mergeCell ref="L9:L10"/>
    <mergeCell ref="M9:M10"/>
    <mergeCell ref="D9:D10"/>
    <mergeCell ref="E9:E10"/>
    <mergeCell ref="F9:F10"/>
    <mergeCell ref="A2:E2"/>
    <mergeCell ref="F2:I2"/>
    <mergeCell ref="A3:C3"/>
    <mergeCell ref="A4:C4"/>
    <mergeCell ref="A6:A7"/>
    <mergeCell ref="B6:B7"/>
    <mergeCell ref="C6:C7"/>
    <mergeCell ref="F6:G6"/>
    <mergeCell ref="H6:I6"/>
  </mergeCells>
  <pageMargins left="0.70866141732283505" right="0.70866141732283505" top="0.74803149606299202" bottom="0.74803149606299202" header="0.31496062992126" footer="0.31496062992126"/>
  <pageSetup paperSize="9" scale="65" orientation="landscape" horizontalDpi="4294967293" verticalDpi="0" r:id="rId1"/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tabSelected="1" topLeftCell="A49" workbookViewId="0">
      <selection activeCell="C19" sqref="C19"/>
    </sheetView>
  </sheetViews>
  <sheetFormatPr defaultRowHeight="15"/>
  <cols>
    <col min="3" max="3" width="43" customWidth="1"/>
    <col min="4" max="4" width="15.42578125" customWidth="1"/>
    <col min="5" max="5" width="15.5703125" customWidth="1"/>
    <col min="6" max="6" width="14.42578125" customWidth="1"/>
    <col min="8" max="8" width="13.85546875" customWidth="1"/>
    <col min="10" max="10" width="15" customWidth="1"/>
    <col min="12" max="12" width="15.5703125" customWidth="1"/>
  </cols>
  <sheetData>
    <row r="1" spans="1:14">
      <c r="B1" s="1"/>
      <c r="E1" s="1"/>
      <c r="F1" s="429" t="s">
        <v>75</v>
      </c>
      <c r="G1" s="429"/>
      <c r="H1" s="429"/>
      <c r="I1" s="429"/>
      <c r="J1" s="1"/>
      <c r="K1" s="1"/>
      <c r="L1" s="1"/>
      <c r="M1" s="1"/>
      <c r="N1" s="1"/>
    </row>
    <row r="2" spans="1:14">
      <c r="A2" s="436" t="s">
        <v>0</v>
      </c>
      <c r="B2" s="436"/>
      <c r="C2" s="436"/>
      <c r="D2" s="436"/>
      <c r="E2" s="436"/>
      <c r="F2" s="429" t="s">
        <v>73</v>
      </c>
      <c r="G2" s="429"/>
      <c r="H2" s="429"/>
      <c r="I2" s="429"/>
      <c r="J2" s="2" t="s">
        <v>1</v>
      </c>
      <c r="K2" s="2"/>
      <c r="L2" s="2"/>
      <c r="M2" s="2"/>
      <c r="N2" s="2"/>
    </row>
    <row r="3" spans="1:14">
      <c r="A3" s="436" t="s">
        <v>57</v>
      </c>
      <c r="B3" s="436"/>
      <c r="C3" s="436"/>
      <c r="D3" s="60"/>
      <c r="E3" s="4"/>
      <c r="F3" s="2"/>
      <c r="G3" s="2"/>
      <c r="H3" s="2"/>
      <c r="I3" s="2"/>
      <c r="J3" s="2"/>
      <c r="K3" s="2" t="s">
        <v>2</v>
      </c>
      <c r="L3" s="2"/>
      <c r="M3" s="2"/>
      <c r="N3" s="2"/>
    </row>
    <row r="4" spans="1:14">
      <c r="A4" s="436" t="s">
        <v>58</v>
      </c>
      <c r="B4" s="436"/>
      <c r="C4" s="436"/>
      <c r="D4" s="60"/>
      <c r="E4" s="4"/>
      <c r="F4" s="2"/>
      <c r="G4" s="2"/>
      <c r="H4" s="2"/>
      <c r="I4" s="2"/>
      <c r="J4" s="2"/>
      <c r="K4" s="2"/>
      <c r="L4" s="2"/>
      <c r="M4" s="2"/>
      <c r="N4" s="2"/>
    </row>
    <row r="5" spans="1:14" ht="15.75" thickBot="1">
      <c r="A5" s="5" t="s">
        <v>82</v>
      </c>
      <c r="B5" s="5"/>
      <c r="C5" s="5"/>
      <c r="D5" s="5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5.75" thickBot="1">
      <c r="A6" s="437" t="s">
        <v>3</v>
      </c>
      <c r="B6" s="439" t="s">
        <v>4</v>
      </c>
      <c r="C6" s="439" t="s">
        <v>5</v>
      </c>
      <c r="D6" s="61" t="s">
        <v>6</v>
      </c>
      <c r="E6" s="7" t="s">
        <v>7</v>
      </c>
      <c r="F6" s="430" t="s">
        <v>8</v>
      </c>
      <c r="G6" s="431"/>
      <c r="H6" s="430" t="s">
        <v>9</v>
      </c>
      <c r="I6" s="431"/>
      <c r="J6" s="430" t="s">
        <v>10</v>
      </c>
      <c r="K6" s="431"/>
      <c r="L6" s="430" t="s">
        <v>11</v>
      </c>
      <c r="M6" s="431"/>
      <c r="N6" s="64" t="s">
        <v>12</v>
      </c>
    </row>
    <row r="7" spans="1:14" ht="15.75" thickBot="1">
      <c r="A7" s="438"/>
      <c r="B7" s="440"/>
      <c r="C7" s="440"/>
      <c r="D7" s="62" t="s">
        <v>13</v>
      </c>
      <c r="E7" s="10" t="s">
        <v>14</v>
      </c>
      <c r="F7" s="11" t="s">
        <v>15</v>
      </c>
      <c r="G7" s="63" t="s">
        <v>16</v>
      </c>
      <c r="H7" s="13" t="s">
        <v>15</v>
      </c>
      <c r="I7" s="14" t="s">
        <v>16</v>
      </c>
      <c r="J7" s="11" t="s">
        <v>15</v>
      </c>
      <c r="K7" s="15" t="s">
        <v>16</v>
      </c>
      <c r="L7" s="16" t="s">
        <v>15</v>
      </c>
      <c r="M7" s="15" t="s">
        <v>16</v>
      </c>
      <c r="N7" s="17"/>
    </row>
    <row r="8" spans="1:14" ht="15.75" thickBot="1">
      <c r="A8" s="18">
        <v>1</v>
      </c>
      <c r="B8" s="19">
        <v>2</v>
      </c>
      <c r="C8" s="63">
        <v>3</v>
      </c>
      <c r="D8" s="20">
        <v>4</v>
      </c>
      <c r="E8" s="21">
        <v>4</v>
      </c>
      <c r="F8" s="19">
        <v>5</v>
      </c>
      <c r="G8" s="63" t="s">
        <v>17</v>
      </c>
      <c r="H8" s="18">
        <v>7</v>
      </c>
      <c r="I8" s="64" t="s">
        <v>18</v>
      </c>
      <c r="J8" s="19" t="s">
        <v>19</v>
      </c>
      <c r="K8" s="18" t="s">
        <v>20</v>
      </c>
      <c r="L8" s="63" t="s">
        <v>21</v>
      </c>
      <c r="M8" s="18" t="s">
        <v>22</v>
      </c>
      <c r="N8" s="64">
        <v>13</v>
      </c>
    </row>
    <row r="9" spans="1:14">
      <c r="A9" s="36">
        <v>1</v>
      </c>
      <c r="B9" s="421" t="s">
        <v>23</v>
      </c>
      <c r="C9" s="422" t="s">
        <v>24</v>
      </c>
      <c r="D9" s="434"/>
      <c r="E9" s="425"/>
      <c r="F9" s="425"/>
      <c r="G9" s="432"/>
      <c r="H9" s="425"/>
      <c r="I9" s="427"/>
      <c r="J9" s="425"/>
      <c r="K9" s="427"/>
      <c r="L9" s="425"/>
      <c r="M9" s="427"/>
      <c r="N9" s="425"/>
    </row>
    <row r="10" spans="1:14">
      <c r="A10" s="39"/>
      <c r="B10" s="423"/>
      <c r="C10" s="424" t="s">
        <v>25</v>
      </c>
      <c r="D10" s="435"/>
      <c r="E10" s="426"/>
      <c r="F10" s="426"/>
      <c r="G10" s="433"/>
      <c r="H10" s="426"/>
      <c r="I10" s="428"/>
      <c r="J10" s="426"/>
      <c r="K10" s="428"/>
      <c r="L10" s="426"/>
      <c r="M10" s="428"/>
      <c r="N10" s="426"/>
    </row>
    <row r="11" spans="1:14">
      <c r="A11" s="39"/>
      <c r="B11" s="423" t="s">
        <v>26</v>
      </c>
      <c r="C11" s="424" t="s">
        <v>27</v>
      </c>
      <c r="D11" s="42"/>
      <c r="E11" s="59"/>
      <c r="F11" s="43"/>
      <c r="G11" s="44"/>
      <c r="H11" s="59"/>
      <c r="I11" s="65"/>
      <c r="J11" s="43"/>
      <c r="K11" s="65"/>
      <c r="L11" s="58"/>
      <c r="M11" s="65"/>
      <c r="N11" s="45"/>
    </row>
    <row r="12" spans="1:14" ht="15.75">
      <c r="A12" s="39"/>
      <c r="B12" s="423" t="s">
        <v>29</v>
      </c>
      <c r="C12" s="424" t="s">
        <v>28</v>
      </c>
      <c r="D12" s="197">
        <v>3854414000</v>
      </c>
      <c r="E12" s="197">
        <v>3854414000</v>
      </c>
      <c r="F12" s="198">
        <v>596448163</v>
      </c>
      <c r="G12" s="199">
        <v>15.474418757300072</v>
      </c>
      <c r="H12" s="197">
        <v>144138505</v>
      </c>
      <c r="I12" s="200">
        <v>3.7395698801426103</v>
      </c>
      <c r="J12" s="198">
        <v>740586668</v>
      </c>
      <c r="K12" s="200">
        <v>19.213988637442682</v>
      </c>
      <c r="L12" s="201">
        <v>3113827332</v>
      </c>
      <c r="M12" s="200">
        <v>80.786011362557318</v>
      </c>
      <c r="N12" s="45"/>
    </row>
    <row r="13" spans="1:14">
      <c r="A13" s="39"/>
      <c r="B13" s="423">
        <v>51</v>
      </c>
      <c r="C13" s="424" t="s">
        <v>30</v>
      </c>
      <c r="D13" s="42"/>
      <c r="E13" s="59"/>
      <c r="F13" s="43"/>
      <c r="G13" s="44"/>
      <c r="H13" s="59"/>
      <c r="I13" s="65"/>
      <c r="J13" s="43"/>
      <c r="K13" s="65"/>
      <c r="L13" s="58"/>
      <c r="M13" s="65"/>
      <c r="N13" s="45"/>
    </row>
    <row r="14" spans="1:14">
      <c r="A14" s="39"/>
      <c r="B14" s="423">
        <v>1</v>
      </c>
      <c r="C14" s="424" t="s">
        <v>31</v>
      </c>
      <c r="D14" s="42"/>
      <c r="E14" s="46"/>
      <c r="F14" s="47"/>
      <c r="G14" s="48"/>
      <c r="H14" s="46"/>
      <c r="I14" s="46"/>
      <c r="J14" s="47"/>
      <c r="K14" s="46"/>
      <c r="L14" s="49"/>
      <c r="M14" s="46"/>
      <c r="N14" s="50"/>
    </row>
    <row r="15" spans="1:14" ht="15.75">
      <c r="A15" s="23"/>
      <c r="B15" s="94">
        <v>511111</v>
      </c>
      <c r="C15" s="95" t="s">
        <v>32</v>
      </c>
      <c r="D15" s="98">
        <v>811536000</v>
      </c>
      <c r="E15" s="98">
        <v>811536000</v>
      </c>
      <c r="F15" s="98">
        <v>215576920</v>
      </c>
      <c r="G15" s="99">
        <f t="shared" ref="G15:G25" si="0">SUM(F15/E15*100)</f>
        <v>26.564061236962992</v>
      </c>
      <c r="H15" s="98">
        <v>72537740</v>
      </c>
      <c r="I15" s="99">
        <f t="shared" ref="I15:I25" si="1">SUM(H15/E15*100)</f>
        <v>8.9383268271524603</v>
      </c>
      <c r="J15" s="98">
        <f>F15+H15</f>
        <v>288114660</v>
      </c>
      <c r="K15" s="100">
        <f t="shared" ref="K15:K25" si="2">SUM(J15/E15*100)</f>
        <v>35.502388064115451</v>
      </c>
      <c r="L15" s="101">
        <f t="shared" ref="L15:L25" si="3">SUM(E15-J15)</f>
        <v>523421340</v>
      </c>
      <c r="M15" s="102">
        <f t="shared" ref="M15:M25" si="4">SUM(L15/E15*100)</f>
        <v>64.497611935884549</v>
      </c>
      <c r="N15" s="24"/>
    </row>
    <row r="16" spans="1:14" ht="15.75">
      <c r="A16" s="25"/>
      <c r="B16" s="103">
        <v>511119</v>
      </c>
      <c r="C16" s="104" t="s">
        <v>33</v>
      </c>
      <c r="D16" s="107">
        <v>20000</v>
      </c>
      <c r="E16" s="107">
        <v>20000</v>
      </c>
      <c r="F16" s="107">
        <v>3812</v>
      </c>
      <c r="G16" s="108">
        <f t="shared" si="0"/>
        <v>19.059999999999999</v>
      </c>
      <c r="H16" s="107">
        <v>1180</v>
      </c>
      <c r="I16" s="108">
        <f t="shared" si="1"/>
        <v>5.8999999999999995</v>
      </c>
      <c r="J16" s="98">
        <f t="shared" ref="J16:J25" si="5">F16+H16</f>
        <v>4992</v>
      </c>
      <c r="K16" s="109">
        <f t="shared" si="2"/>
        <v>24.959999999999997</v>
      </c>
      <c r="L16" s="110">
        <f t="shared" si="3"/>
        <v>15008</v>
      </c>
      <c r="M16" s="111">
        <f t="shared" si="4"/>
        <v>75.039999999999992</v>
      </c>
      <c r="N16" s="27"/>
    </row>
    <row r="17" spans="1:14" ht="15.75">
      <c r="A17" s="25"/>
      <c r="B17" s="103">
        <v>511121</v>
      </c>
      <c r="C17" s="104" t="s">
        <v>34</v>
      </c>
      <c r="D17" s="107">
        <v>56805000</v>
      </c>
      <c r="E17" s="107">
        <v>56805000</v>
      </c>
      <c r="F17" s="107">
        <v>14596124</v>
      </c>
      <c r="G17" s="108">
        <f t="shared" si="0"/>
        <v>25.695139512366872</v>
      </c>
      <c r="H17" s="107">
        <v>4918352</v>
      </c>
      <c r="I17" s="108">
        <f t="shared" si="1"/>
        <v>8.658308247513423</v>
      </c>
      <c r="J17" s="98">
        <f t="shared" si="5"/>
        <v>19514476</v>
      </c>
      <c r="K17" s="109">
        <f t="shared" si="2"/>
        <v>34.353447759880289</v>
      </c>
      <c r="L17" s="110">
        <f t="shared" si="3"/>
        <v>37290524</v>
      </c>
      <c r="M17" s="111">
        <f t="shared" si="4"/>
        <v>65.646552240119703</v>
      </c>
      <c r="N17" s="27"/>
    </row>
    <row r="18" spans="1:14" ht="15.75">
      <c r="A18" s="25"/>
      <c r="B18" s="103">
        <v>511122</v>
      </c>
      <c r="C18" s="104" t="s">
        <v>35</v>
      </c>
      <c r="D18" s="107">
        <v>15833000</v>
      </c>
      <c r="E18" s="107">
        <v>15833000</v>
      </c>
      <c r="F18" s="107">
        <v>3860311</v>
      </c>
      <c r="G18" s="108">
        <f t="shared" si="0"/>
        <v>24.381424872102571</v>
      </c>
      <c r="H18" s="107">
        <v>1302465</v>
      </c>
      <c r="I18" s="108">
        <f t="shared" si="1"/>
        <v>8.2262679214299244</v>
      </c>
      <c r="J18" s="98">
        <f t="shared" si="5"/>
        <v>5162776</v>
      </c>
      <c r="K18" s="109">
        <f t="shared" si="2"/>
        <v>32.607692793532493</v>
      </c>
      <c r="L18" s="110">
        <f t="shared" si="3"/>
        <v>10670224</v>
      </c>
      <c r="M18" s="111">
        <f t="shared" si="4"/>
        <v>67.392307206467507</v>
      </c>
      <c r="N18" s="27"/>
    </row>
    <row r="19" spans="1:14" ht="15.75">
      <c r="A19" s="25"/>
      <c r="B19" s="103">
        <v>511123</v>
      </c>
      <c r="C19" s="104" t="s">
        <v>36</v>
      </c>
      <c r="D19" s="107">
        <v>24440000</v>
      </c>
      <c r="E19" s="107">
        <v>24440000</v>
      </c>
      <c r="F19" s="107">
        <v>5640000</v>
      </c>
      <c r="G19" s="108">
        <f t="shared" si="0"/>
        <v>23.076923076923077</v>
      </c>
      <c r="H19" s="107">
        <v>1880000</v>
      </c>
      <c r="I19" s="108">
        <f t="shared" si="1"/>
        <v>7.6923076923076925</v>
      </c>
      <c r="J19" s="98">
        <f t="shared" si="5"/>
        <v>7520000</v>
      </c>
      <c r="K19" s="109">
        <f t="shared" si="2"/>
        <v>30.76923076923077</v>
      </c>
      <c r="L19" s="110">
        <f t="shared" si="3"/>
        <v>16920000</v>
      </c>
      <c r="M19" s="111">
        <f t="shared" si="4"/>
        <v>69.230769230769226</v>
      </c>
      <c r="N19" s="27"/>
    </row>
    <row r="20" spans="1:14" ht="15.75">
      <c r="A20" s="25"/>
      <c r="B20" s="103">
        <v>511124</v>
      </c>
      <c r="C20" s="104" t="s">
        <v>37</v>
      </c>
      <c r="D20" s="107">
        <v>681070000</v>
      </c>
      <c r="E20" s="107">
        <v>681070000</v>
      </c>
      <c r="F20" s="107">
        <v>140970000</v>
      </c>
      <c r="G20" s="108">
        <f t="shared" si="0"/>
        <v>20.698312948742419</v>
      </c>
      <c r="H20" s="107">
        <v>46990000</v>
      </c>
      <c r="I20" s="108">
        <f t="shared" si="1"/>
        <v>6.8994376495808067</v>
      </c>
      <c r="J20" s="98">
        <f t="shared" si="5"/>
        <v>187960000</v>
      </c>
      <c r="K20" s="109">
        <f t="shared" si="2"/>
        <v>27.597750598323227</v>
      </c>
      <c r="L20" s="110">
        <f t="shared" si="3"/>
        <v>493110000</v>
      </c>
      <c r="M20" s="111">
        <f t="shared" si="4"/>
        <v>72.402249401676784</v>
      </c>
      <c r="N20" s="27"/>
    </row>
    <row r="21" spans="1:14" ht="15.75">
      <c r="A21" s="25" t="s">
        <v>38</v>
      </c>
      <c r="B21" s="103">
        <v>511125</v>
      </c>
      <c r="C21" s="104" t="s">
        <v>39</v>
      </c>
      <c r="D21" s="107">
        <v>99481000</v>
      </c>
      <c r="E21" s="107">
        <v>99481000</v>
      </c>
      <c r="F21" s="107">
        <v>13617742</v>
      </c>
      <c r="G21" s="108">
        <f t="shared" si="0"/>
        <v>13.688786803510217</v>
      </c>
      <c r="H21" s="107">
        <v>4581468</v>
      </c>
      <c r="I21" s="108">
        <f t="shared" si="1"/>
        <v>4.6053698696233454</v>
      </c>
      <c r="J21" s="98">
        <f t="shared" si="5"/>
        <v>18199210</v>
      </c>
      <c r="K21" s="109">
        <f t="shared" si="2"/>
        <v>18.294156673133564</v>
      </c>
      <c r="L21" s="110">
        <f t="shared" si="3"/>
        <v>81281790</v>
      </c>
      <c r="M21" s="111">
        <f t="shared" si="4"/>
        <v>81.705843326866429</v>
      </c>
      <c r="N21" s="27"/>
    </row>
    <row r="22" spans="1:14" ht="15.75">
      <c r="A22" s="25"/>
      <c r="B22" s="103">
        <v>511126</v>
      </c>
      <c r="C22" s="104" t="s">
        <v>40</v>
      </c>
      <c r="D22" s="107">
        <v>60466000</v>
      </c>
      <c r="E22" s="107">
        <v>60466000</v>
      </c>
      <c r="F22" s="107">
        <v>14121900</v>
      </c>
      <c r="G22" s="108">
        <f t="shared" si="0"/>
        <v>23.355108656104257</v>
      </c>
      <c r="H22" s="107">
        <v>4707300</v>
      </c>
      <c r="I22" s="108">
        <f t="shared" si="1"/>
        <v>7.7850362187014186</v>
      </c>
      <c r="J22" s="98">
        <f t="shared" si="5"/>
        <v>18829200</v>
      </c>
      <c r="K22" s="109">
        <f t="shared" si="2"/>
        <v>31.140144874805674</v>
      </c>
      <c r="L22" s="110">
        <f t="shared" si="3"/>
        <v>41636800</v>
      </c>
      <c r="M22" s="111">
        <f t="shared" si="4"/>
        <v>68.859855125194329</v>
      </c>
      <c r="N22" s="27"/>
    </row>
    <row r="23" spans="1:14" ht="15.75">
      <c r="A23" s="25"/>
      <c r="B23" s="103">
        <v>511129</v>
      </c>
      <c r="C23" s="104" t="s">
        <v>41</v>
      </c>
      <c r="D23" s="107">
        <v>205920000</v>
      </c>
      <c r="E23" s="107">
        <v>205920000</v>
      </c>
      <c r="F23" s="107">
        <v>35961000</v>
      </c>
      <c r="G23" s="108">
        <f t="shared" si="0"/>
        <v>17.463578088578089</v>
      </c>
      <c r="H23" s="107">
        <v>0</v>
      </c>
      <c r="I23" s="108">
        <f t="shared" si="1"/>
        <v>0</v>
      </c>
      <c r="J23" s="98">
        <f t="shared" si="5"/>
        <v>35961000</v>
      </c>
      <c r="K23" s="109">
        <f t="shared" si="2"/>
        <v>17.463578088578089</v>
      </c>
      <c r="L23" s="110">
        <f t="shared" si="3"/>
        <v>169959000</v>
      </c>
      <c r="M23" s="111">
        <f t="shared" si="4"/>
        <v>82.536421911421911</v>
      </c>
      <c r="N23" s="27"/>
    </row>
    <row r="24" spans="1:14" ht="15.75">
      <c r="A24" s="25"/>
      <c r="B24" s="103">
        <v>511151</v>
      </c>
      <c r="C24" s="104" t="s">
        <v>42</v>
      </c>
      <c r="D24" s="107">
        <v>58987000</v>
      </c>
      <c r="E24" s="107">
        <v>58987000</v>
      </c>
      <c r="F24" s="107">
        <v>5460000</v>
      </c>
      <c r="G24" s="108">
        <f t="shared" si="0"/>
        <v>9.2562768067540304</v>
      </c>
      <c r="H24" s="107">
        <v>1820000</v>
      </c>
      <c r="I24" s="108">
        <f t="shared" si="1"/>
        <v>3.0854256022513438</v>
      </c>
      <c r="J24" s="98">
        <f t="shared" si="5"/>
        <v>7280000</v>
      </c>
      <c r="K24" s="109">
        <f t="shared" si="2"/>
        <v>12.341702409005375</v>
      </c>
      <c r="L24" s="110">
        <f t="shared" si="3"/>
        <v>51707000</v>
      </c>
      <c r="M24" s="111">
        <f t="shared" si="4"/>
        <v>87.658297590994621</v>
      </c>
      <c r="N24" s="27"/>
    </row>
    <row r="25" spans="1:14" ht="15.75">
      <c r="A25" s="25"/>
      <c r="B25" s="112">
        <v>511157</v>
      </c>
      <c r="C25" s="113" t="s">
        <v>43</v>
      </c>
      <c r="D25" s="131">
        <v>159260000</v>
      </c>
      <c r="E25" s="131">
        <v>159260000</v>
      </c>
      <c r="F25" s="116">
        <v>5410800</v>
      </c>
      <c r="G25" s="117">
        <f t="shared" si="0"/>
        <v>3.397463267612709</v>
      </c>
      <c r="H25" s="116">
        <v>5400000</v>
      </c>
      <c r="I25" s="117">
        <f t="shared" si="1"/>
        <v>3.3906819038050982</v>
      </c>
      <c r="J25" s="98">
        <f t="shared" si="5"/>
        <v>10810800</v>
      </c>
      <c r="K25" s="118">
        <f t="shared" si="2"/>
        <v>6.7881451714178072</v>
      </c>
      <c r="L25" s="119">
        <f t="shared" si="3"/>
        <v>148449200</v>
      </c>
      <c r="M25" s="120">
        <f t="shared" si="4"/>
        <v>93.21185482858219</v>
      </c>
      <c r="N25" s="27"/>
    </row>
    <row r="26" spans="1:14" ht="16.5" thickBot="1">
      <c r="A26" s="13"/>
      <c r="B26" s="112"/>
      <c r="C26" s="113"/>
      <c r="D26" s="147"/>
      <c r="E26" s="147"/>
      <c r="F26" s="116"/>
      <c r="G26" s="117"/>
      <c r="H26" s="116"/>
      <c r="I26" s="117"/>
      <c r="J26" s="116"/>
      <c r="K26" s="118"/>
      <c r="L26" s="119"/>
      <c r="M26" s="120"/>
      <c r="N26" s="22"/>
    </row>
    <row r="27" spans="1:14" ht="16.5" thickBot="1">
      <c r="A27" s="28"/>
      <c r="B27" s="205"/>
      <c r="C27" s="206" t="s">
        <v>44</v>
      </c>
      <c r="D27" s="207">
        <f>SUM(D15:D26)</f>
        <v>2173818000</v>
      </c>
      <c r="E27" s="207">
        <f>SUM(E15:E26)</f>
        <v>2173818000</v>
      </c>
      <c r="F27" s="208">
        <f>SUM(F15:F26)</f>
        <v>455218609</v>
      </c>
      <c r="G27" s="194">
        <f>SUM(F27/E27*100)</f>
        <v>20.940971553276309</v>
      </c>
      <c r="H27" s="209">
        <f>SUM(H15:H25)</f>
        <v>144138505</v>
      </c>
      <c r="I27" s="210">
        <f>SUM(H27/E27*100)</f>
        <v>6.630661122504276</v>
      </c>
      <c r="J27" s="207">
        <f>SUM(J15:J25)</f>
        <v>599357114</v>
      </c>
      <c r="K27" s="210">
        <f>SUM(J27/E27*100)</f>
        <v>27.571632675780585</v>
      </c>
      <c r="L27" s="207">
        <f>E27-J27</f>
        <v>1574460886</v>
      </c>
      <c r="M27" s="210">
        <f>SUM(L27/E27*100)</f>
        <v>72.428367324219408</v>
      </c>
      <c r="N27" s="29"/>
    </row>
    <row r="28" spans="1:14" ht="15.75">
      <c r="A28" s="13"/>
      <c r="B28" s="161">
        <v>52</v>
      </c>
      <c r="C28" s="162" t="s">
        <v>45</v>
      </c>
      <c r="D28" s="163"/>
      <c r="E28" s="178"/>
      <c r="F28" s="164"/>
      <c r="G28" s="164"/>
      <c r="H28" s="164"/>
      <c r="I28" s="164"/>
      <c r="J28" s="164"/>
      <c r="K28" s="164"/>
      <c r="L28" s="164"/>
      <c r="M28" s="164"/>
      <c r="N28" s="22"/>
    </row>
    <row r="29" spans="1:14" ht="15.75">
      <c r="A29" s="13"/>
      <c r="B29" s="161">
        <v>2</v>
      </c>
      <c r="C29" s="165" t="s">
        <v>46</v>
      </c>
      <c r="D29" s="163"/>
      <c r="E29" s="179"/>
      <c r="F29" s="164"/>
      <c r="G29" s="164"/>
      <c r="H29" s="164"/>
      <c r="I29" s="164"/>
      <c r="J29" s="164"/>
      <c r="K29" s="164"/>
      <c r="L29" s="166"/>
      <c r="M29" s="164"/>
      <c r="N29" s="22"/>
    </row>
    <row r="30" spans="1:14" ht="15.75">
      <c r="A30" s="30"/>
      <c r="B30" s="127">
        <v>521111</v>
      </c>
      <c r="C30" s="128" t="s">
        <v>59</v>
      </c>
      <c r="D30" s="96">
        <v>288900000</v>
      </c>
      <c r="E30" s="97">
        <v>288900000</v>
      </c>
      <c r="F30" s="98">
        <v>45747000</v>
      </c>
      <c r="G30" s="99">
        <f t="shared" ref="G30:G41" si="6">SUM(F30/E30*100)</f>
        <v>15.834890965732088</v>
      </c>
      <c r="H30" s="98">
        <v>0</v>
      </c>
      <c r="I30" s="99">
        <f t="shared" ref="I30:I41" si="7">SUM(H30/E30*100)</f>
        <v>0</v>
      </c>
      <c r="J30" s="98">
        <f>SUM(F30+H30)</f>
        <v>45747000</v>
      </c>
      <c r="K30" s="100">
        <f t="shared" ref="K30:K41" si="8">SUM(J30/E30*100)</f>
        <v>15.834890965732088</v>
      </c>
      <c r="L30" s="101">
        <f t="shared" ref="L30:L48" si="9">SUM(E30-J30)</f>
        <v>243153000</v>
      </c>
      <c r="M30" s="102">
        <f t="shared" ref="M30:M40" si="10">SUM(L30/E30*100)</f>
        <v>84.165109034267914</v>
      </c>
      <c r="N30" s="24"/>
    </row>
    <row r="31" spans="1:14" ht="15.75">
      <c r="A31" s="30"/>
      <c r="B31" s="127">
        <v>521811</v>
      </c>
      <c r="C31" s="128" t="s">
        <v>60</v>
      </c>
      <c r="D31" s="96">
        <v>56396000</v>
      </c>
      <c r="E31" s="97">
        <v>56396000</v>
      </c>
      <c r="F31" s="98">
        <v>20331531</v>
      </c>
      <c r="G31" s="99">
        <f t="shared" si="6"/>
        <v>36.051370664586138</v>
      </c>
      <c r="H31" s="98">
        <v>0</v>
      </c>
      <c r="I31" s="99">
        <f t="shared" si="7"/>
        <v>0</v>
      </c>
      <c r="J31" s="98">
        <f>SUM(F31+H31)</f>
        <v>20331531</v>
      </c>
      <c r="K31" s="100">
        <f t="shared" si="8"/>
        <v>36.051370664586138</v>
      </c>
      <c r="L31" s="101">
        <f t="shared" si="9"/>
        <v>36064469</v>
      </c>
      <c r="M31" s="102">
        <f t="shared" si="10"/>
        <v>63.948629335413862</v>
      </c>
      <c r="N31" s="26"/>
    </row>
    <row r="32" spans="1:14" ht="15.75">
      <c r="A32" s="31"/>
      <c r="B32" s="127">
        <v>521111</v>
      </c>
      <c r="C32" s="128" t="s">
        <v>47</v>
      </c>
      <c r="D32" s="105"/>
      <c r="E32" s="106"/>
      <c r="F32" s="107"/>
      <c r="G32" s="108"/>
      <c r="H32" s="107"/>
      <c r="I32" s="108"/>
      <c r="J32" s="107"/>
      <c r="K32" s="109"/>
      <c r="L32" s="101"/>
      <c r="M32" s="111"/>
      <c r="N32" s="26"/>
    </row>
    <row r="33" spans="1:14" ht="15.75">
      <c r="A33" s="31"/>
      <c r="B33" s="127">
        <v>521114</v>
      </c>
      <c r="C33" s="128" t="s">
        <v>48</v>
      </c>
      <c r="D33" s="105">
        <v>24000000</v>
      </c>
      <c r="E33" s="106">
        <v>24000000</v>
      </c>
      <c r="F33" s="107">
        <v>5072034</v>
      </c>
      <c r="G33" s="108">
        <f t="shared" si="6"/>
        <v>21.133474999999997</v>
      </c>
      <c r="H33" s="107">
        <v>0</v>
      </c>
      <c r="I33" s="108">
        <f t="shared" si="7"/>
        <v>0</v>
      </c>
      <c r="J33" s="107">
        <f t="shared" ref="J33:J41" si="11">SUM(F33+H33)</f>
        <v>5072034</v>
      </c>
      <c r="K33" s="109">
        <f t="shared" si="8"/>
        <v>21.133474999999997</v>
      </c>
      <c r="L33" s="101">
        <f t="shared" si="9"/>
        <v>18927966</v>
      </c>
      <c r="M33" s="111">
        <f t="shared" si="10"/>
        <v>78.866524999999996</v>
      </c>
      <c r="N33" s="26" t="s">
        <v>49</v>
      </c>
    </row>
    <row r="34" spans="1:14" ht="15.75">
      <c r="A34" s="31"/>
      <c r="B34" s="129">
        <v>522111</v>
      </c>
      <c r="C34" s="128" t="s">
        <v>50</v>
      </c>
      <c r="D34" s="105">
        <v>50400000</v>
      </c>
      <c r="E34" s="106">
        <v>50400000</v>
      </c>
      <c r="F34" s="107">
        <v>17503800</v>
      </c>
      <c r="G34" s="108">
        <f t="shared" si="6"/>
        <v>34.729761904761901</v>
      </c>
      <c r="H34" s="98">
        <v>0</v>
      </c>
      <c r="I34" s="99">
        <f t="shared" si="7"/>
        <v>0</v>
      </c>
      <c r="J34" s="98">
        <f>SUM(F34+H34)</f>
        <v>17503800</v>
      </c>
      <c r="K34" s="100">
        <f t="shared" ref="K34" si="12">SUM(J34/E34*100)</f>
        <v>34.729761904761901</v>
      </c>
      <c r="L34" s="101">
        <f t="shared" si="9"/>
        <v>32896200</v>
      </c>
      <c r="M34" s="111">
        <f t="shared" si="10"/>
        <v>65.270238095238099</v>
      </c>
      <c r="N34" s="26"/>
    </row>
    <row r="35" spans="1:14" ht="15.75">
      <c r="A35" s="31"/>
      <c r="B35" s="127">
        <v>522112</v>
      </c>
      <c r="C35" s="128" t="s">
        <v>51</v>
      </c>
      <c r="D35" s="105">
        <v>30000000</v>
      </c>
      <c r="E35" s="106">
        <v>30000000</v>
      </c>
      <c r="F35" s="107">
        <v>102300</v>
      </c>
      <c r="G35" s="108">
        <f t="shared" si="6"/>
        <v>0.34099999999999997</v>
      </c>
      <c r="H35" s="107">
        <v>0</v>
      </c>
      <c r="I35" s="108">
        <f t="shared" si="7"/>
        <v>0</v>
      </c>
      <c r="J35" s="107">
        <f>SUM(F35+H35)</f>
        <v>102300</v>
      </c>
      <c r="K35" s="109">
        <f t="shared" si="8"/>
        <v>0.34099999999999997</v>
      </c>
      <c r="L35" s="101">
        <f t="shared" si="9"/>
        <v>29897700</v>
      </c>
      <c r="M35" s="111">
        <f t="shared" si="10"/>
        <v>99.658999999999992</v>
      </c>
      <c r="N35" s="26"/>
    </row>
    <row r="36" spans="1:14" ht="15.75">
      <c r="A36" s="31"/>
      <c r="B36" s="129">
        <v>522113</v>
      </c>
      <c r="C36" s="128" t="s">
        <v>52</v>
      </c>
      <c r="D36" s="105">
        <v>600000</v>
      </c>
      <c r="E36" s="106">
        <v>600000</v>
      </c>
      <c r="F36" s="107">
        <v>65100</v>
      </c>
      <c r="G36" s="108">
        <f t="shared" si="6"/>
        <v>10.85</v>
      </c>
      <c r="H36" s="98">
        <v>0</v>
      </c>
      <c r="I36" s="99">
        <f t="shared" si="7"/>
        <v>0</v>
      </c>
      <c r="J36" s="107">
        <f>SUM(F36+H36)</f>
        <v>65100</v>
      </c>
      <c r="K36" s="109">
        <f t="shared" si="8"/>
        <v>10.85</v>
      </c>
      <c r="L36" s="101">
        <f t="shared" si="9"/>
        <v>534900</v>
      </c>
      <c r="M36" s="111">
        <f t="shared" si="10"/>
        <v>89.149999999999991</v>
      </c>
      <c r="N36" s="26"/>
    </row>
    <row r="37" spans="1:14" ht="15.75">
      <c r="A37" s="31"/>
      <c r="B37" s="127">
        <v>523111</v>
      </c>
      <c r="C37" s="130" t="s">
        <v>53</v>
      </c>
      <c r="D37" s="105">
        <v>106374000</v>
      </c>
      <c r="E37" s="106">
        <v>106374000</v>
      </c>
      <c r="F37" s="107">
        <v>9301408</v>
      </c>
      <c r="G37" s="108">
        <f t="shared" si="6"/>
        <v>8.7440615187921864</v>
      </c>
      <c r="H37" s="107">
        <v>0</v>
      </c>
      <c r="I37" s="108">
        <f t="shared" si="7"/>
        <v>0</v>
      </c>
      <c r="J37" s="107">
        <f>SUM(F37+H37)</f>
        <v>9301408</v>
      </c>
      <c r="K37" s="109">
        <f t="shared" si="8"/>
        <v>8.7440615187921864</v>
      </c>
      <c r="L37" s="101">
        <f t="shared" si="9"/>
        <v>97072592</v>
      </c>
      <c r="M37" s="111">
        <f t="shared" si="10"/>
        <v>91.255938481207806</v>
      </c>
      <c r="N37" s="26"/>
    </row>
    <row r="38" spans="1:14" ht="15.75">
      <c r="A38" s="31"/>
      <c r="B38" s="127">
        <v>523119</v>
      </c>
      <c r="C38" s="113" t="s">
        <v>61</v>
      </c>
      <c r="D38" s="105">
        <v>15000000</v>
      </c>
      <c r="E38" s="106">
        <v>15000000</v>
      </c>
      <c r="F38" s="107">
        <v>16000</v>
      </c>
      <c r="G38" s="108">
        <f t="shared" si="6"/>
        <v>0.10666666666666667</v>
      </c>
      <c r="H38" s="98">
        <v>0</v>
      </c>
      <c r="I38" s="99">
        <f t="shared" si="7"/>
        <v>0</v>
      </c>
      <c r="J38" s="98">
        <f>SUM(F38+H38)</f>
        <v>16000</v>
      </c>
      <c r="K38" s="100">
        <f t="shared" ref="K38" si="13">SUM(J38/E38*100)</f>
        <v>0.10666666666666667</v>
      </c>
      <c r="L38" s="101">
        <f t="shared" si="9"/>
        <v>14984000</v>
      </c>
      <c r="M38" s="111">
        <f t="shared" si="10"/>
        <v>99.893333333333331</v>
      </c>
      <c r="N38" s="26"/>
    </row>
    <row r="39" spans="1:14" ht="15.75">
      <c r="A39" s="31"/>
      <c r="B39" s="127">
        <v>523121</v>
      </c>
      <c r="C39" s="113" t="s">
        <v>54</v>
      </c>
      <c r="D39" s="105">
        <v>112986000</v>
      </c>
      <c r="E39" s="106">
        <v>112986000</v>
      </c>
      <c r="F39" s="107">
        <v>10683200</v>
      </c>
      <c r="G39" s="108">
        <f t="shared" si="6"/>
        <v>9.4553307489423464</v>
      </c>
      <c r="H39" s="107">
        <v>0</v>
      </c>
      <c r="I39" s="108">
        <f t="shared" si="7"/>
        <v>0</v>
      </c>
      <c r="J39" s="107">
        <f t="shared" si="11"/>
        <v>10683200</v>
      </c>
      <c r="K39" s="109">
        <f t="shared" si="8"/>
        <v>9.4553307489423464</v>
      </c>
      <c r="L39" s="101">
        <f t="shared" si="9"/>
        <v>102302800</v>
      </c>
      <c r="M39" s="111">
        <f t="shared" si="10"/>
        <v>90.544669251057655</v>
      </c>
      <c r="N39" s="26"/>
    </row>
    <row r="40" spans="1:14" ht="15.75">
      <c r="A40" s="31"/>
      <c r="B40" s="127">
        <v>521115</v>
      </c>
      <c r="C40" s="113" t="s">
        <v>62</v>
      </c>
      <c r="D40" s="105">
        <v>45000000</v>
      </c>
      <c r="E40" s="106">
        <v>45000000</v>
      </c>
      <c r="F40" s="107">
        <v>8250000</v>
      </c>
      <c r="G40" s="108">
        <v>0</v>
      </c>
      <c r="H40" s="107">
        <v>0</v>
      </c>
      <c r="I40" s="108">
        <f t="shared" si="7"/>
        <v>0</v>
      </c>
      <c r="J40" s="107">
        <f>SUM(F40+H40)</f>
        <v>8250000</v>
      </c>
      <c r="K40" s="109">
        <f t="shared" si="8"/>
        <v>18.333333333333332</v>
      </c>
      <c r="L40" s="101">
        <f t="shared" si="9"/>
        <v>36750000</v>
      </c>
      <c r="M40" s="111">
        <f t="shared" si="10"/>
        <v>81.666666666666671</v>
      </c>
      <c r="N40" s="26"/>
    </row>
    <row r="41" spans="1:14" ht="15.75">
      <c r="A41" s="31"/>
      <c r="B41" s="127">
        <v>521119</v>
      </c>
      <c r="C41" s="130" t="s">
        <v>63</v>
      </c>
      <c r="D41" s="105">
        <v>37600000</v>
      </c>
      <c r="E41" s="106">
        <v>37600000</v>
      </c>
      <c r="F41" s="107">
        <v>320000</v>
      </c>
      <c r="G41" s="108">
        <f t="shared" si="6"/>
        <v>0.85106382978723405</v>
      </c>
      <c r="H41" s="107"/>
      <c r="I41" s="108">
        <f t="shared" si="7"/>
        <v>0</v>
      </c>
      <c r="J41" s="107">
        <f t="shared" si="11"/>
        <v>320000</v>
      </c>
      <c r="K41" s="109">
        <f t="shared" si="8"/>
        <v>0.85106382978723405</v>
      </c>
      <c r="L41" s="101">
        <f t="shared" si="9"/>
        <v>37280000</v>
      </c>
      <c r="M41" s="111">
        <f>SUM(L41/E41*100)</f>
        <v>99.148936170212764</v>
      </c>
      <c r="N41" s="26"/>
    </row>
    <row r="42" spans="1:14" ht="15.75">
      <c r="A42" s="31"/>
      <c r="B42" s="132">
        <v>52</v>
      </c>
      <c r="C42" s="133"/>
      <c r="D42" s="167"/>
      <c r="E42" s="180"/>
      <c r="F42" s="135"/>
      <c r="G42" s="136"/>
      <c r="H42" s="135"/>
      <c r="I42" s="136"/>
      <c r="J42" s="135"/>
      <c r="K42" s="137"/>
      <c r="L42" s="138"/>
      <c r="M42" s="139"/>
      <c r="N42" s="51"/>
    </row>
    <row r="43" spans="1:14" ht="15.75">
      <c r="A43" s="25"/>
      <c r="B43" s="140">
        <v>521211</v>
      </c>
      <c r="C43" s="141" t="s">
        <v>64</v>
      </c>
      <c r="D43" s="169"/>
      <c r="E43" s="181"/>
      <c r="F43" s="143"/>
      <c r="G43" s="144"/>
      <c r="H43" s="143"/>
      <c r="I43" s="144"/>
      <c r="J43" s="143"/>
      <c r="K43" s="145"/>
      <c r="L43" s="101"/>
      <c r="M43" s="111"/>
      <c r="N43" s="34"/>
    </row>
    <row r="44" spans="1:14" ht="15.75">
      <c r="A44" s="25"/>
      <c r="B44" s="112">
        <v>524111</v>
      </c>
      <c r="C44" s="113" t="s">
        <v>65</v>
      </c>
      <c r="D44" s="171">
        <v>96740000</v>
      </c>
      <c r="E44" s="115">
        <v>96740000</v>
      </c>
      <c r="F44" s="107">
        <v>22937181</v>
      </c>
      <c r="G44" s="108">
        <f>SUM(F44/E44*100)</f>
        <v>23.710131279718833</v>
      </c>
      <c r="H44" s="107">
        <v>0</v>
      </c>
      <c r="I44" s="108">
        <f t="shared" ref="I44:I50" si="14">SUM(H44/E44*100)</f>
        <v>0</v>
      </c>
      <c r="J44" s="107">
        <f t="shared" ref="J44:J49" si="15">SUM(F44+H44)</f>
        <v>22937181</v>
      </c>
      <c r="K44" s="109">
        <f t="shared" ref="K44:K50" si="16">SUM(J44/E44*100)</f>
        <v>23.710131279718833</v>
      </c>
      <c r="L44" s="101">
        <f t="shared" si="9"/>
        <v>73802819</v>
      </c>
      <c r="M44" s="111">
        <f t="shared" ref="M44:M50" si="17">SUM(L44/E44*100)</f>
        <v>76.289868720281163</v>
      </c>
      <c r="N44" s="27"/>
    </row>
    <row r="45" spans="1:14" ht="16.5" thickBot="1">
      <c r="A45" s="13"/>
      <c r="B45" s="146">
        <v>524113</v>
      </c>
      <c r="C45" s="113" t="s">
        <v>66</v>
      </c>
      <c r="D45" s="171">
        <v>3600000</v>
      </c>
      <c r="E45" s="182">
        <v>3600000</v>
      </c>
      <c r="F45" s="116">
        <v>900000</v>
      </c>
      <c r="G45" s="117">
        <f>SUM(F45/E45*100)</f>
        <v>25</v>
      </c>
      <c r="H45" s="116">
        <v>0</v>
      </c>
      <c r="I45" s="117">
        <f t="shared" si="14"/>
        <v>0</v>
      </c>
      <c r="J45" s="116">
        <f t="shared" si="15"/>
        <v>900000</v>
      </c>
      <c r="K45" s="118">
        <f t="shared" si="16"/>
        <v>25</v>
      </c>
      <c r="L45" s="148">
        <f t="shared" si="9"/>
        <v>2700000</v>
      </c>
      <c r="M45" s="120">
        <f t="shared" si="17"/>
        <v>75</v>
      </c>
      <c r="N45" s="22"/>
    </row>
    <row r="46" spans="1:14" ht="16.5" thickBot="1">
      <c r="A46" s="13"/>
      <c r="B46" s="211">
        <v>53</v>
      </c>
      <c r="C46" s="212" t="s">
        <v>67</v>
      </c>
      <c r="D46" s="213">
        <f>SUM(D30:D45)</f>
        <v>867596000</v>
      </c>
      <c r="E46" s="213">
        <f>SUM(E30:E45)</f>
        <v>867596000</v>
      </c>
      <c r="F46" s="193">
        <f>SUM(F30:F45)</f>
        <v>141229554</v>
      </c>
      <c r="G46" s="194">
        <f>SUM(F46/E46*100)</f>
        <v>16.278262463174105</v>
      </c>
      <c r="H46" s="214">
        <f>SUM(H30:H45)</f>
        <v>0</v>
      </c>
      <c r="I46" s="215">
        <f t="shared" si="14"/>
        <v>0</v>
      </c>
      <c r="J46" s="214">
        <f t="shared" si="15"/>
        <v>141229554</v>
      </c>
      <c r="K46" s="216">
        <f t="shared" si="16"/>
        <v>16.278262463174105</v>
      </c>
      <c r="L46" s="213">
        <v>818897086</v>
      </c>
      <c r="M46" s="195">
        <f t="shared" si="17"/>
        <v>94.386913494299179</v>
      </c>
      <c r="N46" s="217"/>
    </row>
    <row r="47" spans="1:14" ht="15.75">
      <c r="A47" s="13"/>
      <c r="B47" s="146">
        <v>532111</v>
      </c>
      <c r="C47" s="113" t="s">
        <v>55</v>
      </c>
      <c r="D47" s="131">
        <v>13000000</v>
      </c>
      <c r="E47" s="131">
        <v>13000000</v>
      </c>
      <c r="F47" s="131"/>
      <c r="G47" s="156">
        <f>SUM(F47/E47*100)</f>
        <v>0</v>
      </c>
      <c r="H47" s="131"/>
      <c r="I47" s="156">
        <f t="shared" si="14"/>
        <v>0</v>
      </c>
      <c r="J47" s="131">
        <f t="shared" si="15"/>
        <v>0</v>
      </c>
      <c r="K47" s="157">
        <f t="shared" si="16"/>
        <v>0</v>
      </c>
      <c r="L47" s="101">
        <f t="shared" si="9"/>
        <v>13000000</v>
      </c>
      <c r="M47" s="102">
        <f t="shared" si="17"/>
        <v>100</v>
      </c>
      <c r="N47" s="22"/>
    </row>
    <row r="48" spans="1:14" ht="16.5" thickBot="1">
      <c r="A48" s="13"/>
      <c r="B48" s="146">
        <v>533121</v>
      </c>
      <c r="C48" s="113" t="s">
        <v>78</v>
      </c>
      <c r="D48" s="158">
        <v>800000000</v>
      </c>
      <c r="E48" s="147">
        <v>800000000</v>
      </c>
      <c r="F48" s="131">
        <v>680000</v>
      </c>
      <c r="G48" s="156">
        <f>SUM(F49/E49*100)</f>
        <v>8.3640836408364075E-2</v>
      </c>
      <c r="H48" s="131">
        <v>0</v>
      </c>
      <c r="I48" s="156">
        <f t="shared" si="14"/>
        <v>0</v>
      </c>
      <c r="J48" s="131">
        <f t="shared" si="15"/>
        <v>680000</v>
      </c>
      <c r="K48" s="157">
        <f t="shared" si="16"/>
        <v>8.4999999999999992E-2</v>
      </c>
      <c r="L48" s="110">
        <f t="shared" si="9"/>
        <v>799320000</v>
      </c>
      <c r="M48" s="111">
        <f t="shared" si="17"/>
        <v>99.914999999999992</v>
      </c>
      <c r="N48" s="22"/>
    </row>
    <row r="49" spans="1:14" ht="24" customHeight="1" thickBot="1">
      <c r="A49" s="218"/>
      <c r="B49" s="205">
        <v>53</v>
      </c>
      <c r="C49" s="219" t="s">
        <v>68</v>
      </c>
      <c r="D49" s="213">
        <f>SUM(D47:D48)</f>
        <v>813000000</v>
      </c>
      <c r="E49" s="213">
        <f>SUM(E47:E48)</f>
        <v>813000000</v>
      </c>
      <c r="F49" s="213">
        <f>SUM(F47:F48)</f>
        <v>680000</v>
      </c>
      <c r="G49" s="194">
        <f>SUM(F49/E49*100)</f>
        <v>8.3640836408364075E-2</v>
      </c>
      <c r="H49" s="213">
        <v>0</v>
      </c>
      <c r="I49" s="195">
        <f t="shared" si="14"/>
        <v>0</v>
      </c>
      <c r="J49" s="213">
        <f t="shared" si="15"/>
        <v>680000</v>
      </c>
      <c r="K49" s="195">
        <f t="shared" si="16"/>
        <v>8.3640836408364075E-2</v>
      </c>
      <c r="L49" s="213">
        <f>E49-J49</f>
        <v>812320000</v>
      </c>
      <c r="M49" s="195">
        <f t="shared" si="17"/>
        <v>99.916359163591636</v>
      </c>
      <c r="N49" s="217"/>
    </row>
    <row r="50" spans="1:14" ht="23.25" customHeight="1" thickBot="1">
      <c r="A50" s="202"/>
      <c r="B50" s="203"/>
      <c r="C50" s="203" t="s">
        <v>56</v>
      </c>
      <c r="D50" s="193">
        <f>SUM(D49+D46+D27)</f>
        <v>3854414000</v>
      </c>
      <c r="E50" s="193">
        <f>SUM(E49+E46+E27)</f>
        <v>3854414000</v>
      </c>
      <c r="F50" s="193">
        <f>SUM(F49+F46+F27)</f>
        <v>597128163</v>
      </c>
      <c r="G50" s="194">
        <f>SUM(F50/E50*100)</f>
        <v>15.492060868396596</v>
      </c>
      <c r="H50" s="193">
        <f>SUM(H27+H46+H49)</f>
        <v>144138505</v>
      </c>
      <c r="I50" s="195">
        <f t="shared" si="14"/>
        <v>3.7395698801426103</v>
      </c>
      <c r="J50" s="193">
        <f>SUM(J49+J46+J27)</f>
        <v>741266668</v>
      </c>
      <c r="K50" s="195">
        <f t="shared" si="16"/>
        <v>19.231630748539207</v>
      </c>
      <c r="L50" s="193">
        <f>E50-J50</f>
        <v>3113147332</v>
      </c>
      <c r="M50" s="195">
        <f t="shared" si="17"/>
        <v>80.768369251460797</v>
      </c>
      <c r="N50" s="204"/>
    </row>
    <row r="51" spans="1:14" ht="15.75"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4" ht="15.75"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4" ht="15.75">
      <c r="B53" s="183"/>
      <c r="C53" s="183"/>
      <c r="D53" s="183"/>
      <c r="E53" s="183"/>
      <c r="F53" s="183"/>
      <c r="G53" s="183"/>
      <c r="H53" s="183"/>
      <c r="I53" s="183"/>
      <c r="J53" s="184" t="s">
        <v>81</v>
      </c>
      <c r="K53" s="183"/>
      <c r="L53" s="183"/>
      <c r="M53" s="183"/>
    </row>
    <row r="54" spans="1:14" ht="15.75">
      <c r="B54" s="183"/>
      <c r="C54" s="183"/>
      <c r="D54" s="183"/>
      <c r="E54" s="183"/>
      <c r="F54" s="183"/>
      <c r="G54" s="183"/>
      <c r="H54" s="183"/>
      <c r="I54" s="183"/>
      <c r="J54" s="184" t="s">
        <v>69</v>
      </c>
      <c r="K54" s="183"/>
      <c r="L54" s="183"/>
      <c r="M54" s="183"/>
    </row>
    <row r="55" spans="1:14" ht="15.75">
      <c r="B55" s="183"/>
      <c r="C55" s="183"/>
      <c r="D55" s="183"/>
      <c r="E55" s="183"/>
      <c r="F55" s="183"/>
      <c r="G55" s="183"/>
      <c r="H55" s="183"/>
      <c r="I55" s="183"/>
      <c r="J55" s="184"/>
      <c r="K55" s="183"/>
      <c r="L55" s="183"/>
      <c r="M55" s="183"/>
    </row>
    <row r="56" spans="1:14" ht="15.75">
      <c r="B56" s="183"/>
      <c r="C56" s="183"/>
      <c r="D56" s="183"/>
      <c r="E56" s="183"/>
      <c r="F56" s="183"/>
      <c r="G56" s="183"/>
      <c r="H56" s="183"/>
      <c r="I56" s="183"/>
      <c r="J56" s="184"/>
      <c r="K56" s="183"/>
      <c r="L56" s="183"/>
      <c r="M56" s="183"/>
    </row>
    <row r="57" spans="1:14" ht="15.75">
      <c r="B57" s="183"/>
      <c r="C57" s="183"/>
      <c r="D57" s="183"/>
      <c r="E57" s="183"/>
      <c r="F57" s="183"/>
      <c r="G57" s="183"/>
      <c r="H57" s="183"/>
      <c r="I57" s="183"/>
      <c r="J57" s="184"/>
      <c r="K57" s="183"/>
      <c r="L57" s="183"/>
      <c r="M57" s="183"/>
    </row>
    <row r="58" spans="1:14" ht="15.75">
      <c r="B58" s="183"/>
      <c r="C58" s="183"/>
      <c r="D58" s="183"/>
      <c r="E58" s="183"/>
      <c r="F58" s="183"/>
      <c r="G58" s="183"/>
      <c r="H58" s="183"/>
      <c r="I58" s="183"/>
      <c r="J58" s="184"/>
      <c r="K58" s="183"/>
      <c r="L58" s="183"/>
      <c r="M58" s="183"/>
    </row>
    <row r="59" spans="1:14" ht="15.75">
      <c r="B59" s="183"/>
      <c r="C59" s="183"/>
      <c r="D59" s="183"/>
      <c r="E59" s="183"/>
      <c r="F59" s="183"/>
      <c r="G59" s="183"/>
      <c r="H59" s="183"/>
      <c r="I59" s="185" t="s">
        <v>70</v>
      </c>
      <c r="J59" s="186"/>
      <c r="K59" s="185"/>
      <c r="L59" s="183"/>
      <c r="M59" s="183"/>
    </row>
    <row r="60" spans="1:14" ht="15.75">
      <c r="B60" s="183"/>
      <c r="C60" s="183"/>
      <c r="D60" s="183"/>
      <c r="E60" s="183"/>
      <c r="F60" s="183"/>
      <c r="G60" s="183"/>
      <c r="H60" s="183"/>
      <c r="I60" s="183"/>
      <c r="J60" s="186" t="s">
        <v>71</v>
      </c>
      <c r="K60" s="183"/>
      <c r="L60" s="183"/>
      <c r="M60" s="183"/>
    </row>
  </sheetData>
  <mergeCells count="23">
    <mergeCell ref="D9:D10"/>
    <mergeCell ref="E9:E10"/>
    <mergeCell ref="F9:F10"/>
    <mergeCell ref="A2:E2"/>
    <mergeCell ref="F2:I2"/>
    <mergeCell ref="A3:C3"/>
    <mergeCell ref="A4:C4"/>
    <mergeCell ref="A6:A7"/>
    <mergeCell ref="B6:B7"/>
    <mergeCell ref="C6:C7"/>
    <mergeCell ref="F6:G6"/>
    <mergeCell ref="H6:I6"/>
    <mergeCell ref="N9:N10"/>
    <mergeCell ref="I9:I10"/>
    <mergeCell ref="J9:J10"/>
    <mergeCell ref="K9:K10"/>
    <mergeCell ref="F1:I1"/>
    <mergeCell ref="J6:K6"/>
    <mergeCell ref="L6:M6"/>
    <mergeCell ref="G9:G10"/>
    <mergeCell ref="H9:H10"/>
    <mergeCell ref="L9:L10"/>
    <mergeCell ref="M9:M10"/>
  </mergeCells>
  <pageMargins left="0.7" right="0.7" top="0.75" bottom="0.75" header="0.3" footer="0.3"/>
  <pageSetup paperSize="5" scale="82" orientation="landscape" horizontalDpi="4294967292" verticalDpi="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JANUARI</vt:lpstr>
      <vt:lpstr>FEBRUARI</vt:lpstr>
      <vt:lpstr>MARET</vt:lpstr>
      <vt:lpstr>APRIL</vt:lpstr>
      <vt:lpstr>APRIL!Print_Area</vt:lpstr>
      <vt:lpstr>FEBRUARI!Print_Area</vt:lpstr>
      <vt:lpstr>JANUARI!Print_Area</vt:lpstr>
      <vt:lpstr>MARET!Print_Area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PN_LARANTUKA</cp:lastModifiedBy>
  <cp:lastPrinted>2019-03-25T06:56:48Z</cp:lastPrinted>
  <dcterms:created xsi:type="dcterms:W3CDTF">2015-12-10T05:28:06Z</dcterms:created>
  <dcterms:modified xsi:type="dcterms:W3CDTF">2019-03-26T07:19:25Z</dcterms:modified>
</cp:coreProperties>
</file>